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charts'!$A$1:$BS$71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32" i="1" l="1"/>
  <c r="AV32" i="1"/>
  <c r="BH31" i="1"/>
  <c r="AV31" i="1"/>
  <c r="BH30" i="1"/>
  <c r="AV30" i="1"/>
  <c r="O14" i="1"/>
  <c r="BR7" i="1"/>
  <c r="BQ7" i="1"/>
  <c r="BP7" i="1"/>
  <c r="BO7" i="1"/>
  <c r="BM7" i="1"/>
  <c r="BL7" i="1"/>
  <c r="BK7" i="1"/>
  <c r="BJ7" i="1"/>
  <c r="B6" i="1"/>
  <c r="B4" i="1"/>
  <c r="B3" i="1"/>
  <c r="BI10" i="1"/>
  <c r="BI11" i="1" l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T9" i="1" l="1"/>
  <c r="BT10" i="1" l="1"/>
  <c r="BX7" i="1"/>
  <c r="CA7" i="1"/>
  <c r="BW7" i="1"/>
  <c r="BZ7" i="1"/>
  <c r="BV7" i="1"/>
  <c r="BY7" i="1"/>
  <c r="BU7" i="1"/>
  <c r="CB7" i="1" l="1"/>
  <c r="CC7" i="1"/>
  <c r="BT11" i="1"/>
  <c r="BT12" i="1" l="1"/>
  <c r="BT13" i="1" l="1"/>
  <c r="BT14" i="1" l="1"/>
  <c r="BT15" i="1" l="1"/>
  <c r="BT16" i="1" l="1"/>
  <c r="BT17" i="1" l="1"/>
  <c r="BT18" i="1" l="1"/>
  <c r="BT19" i="1" l="1"/>
  <c r="BT20" i="1" l="1"/>
  <c r="BT21" i="1" l="1"/>
  <c r="BT22" i="1" l="1"/>
  <c r="BT23" i="1" l="1"/>
  <c r="BT24" i="1" l="1"/>
  <c r="BT25" i="1" l="1"/>
  <c r="BT26" i="1" l="1"/>
  <c r="BT27" i="1" l="1"/>
  <c r="BT28" i="1" l="1"/>
  <c r="BT29" i="1" l="1"/>
  <c r="BT30" i="1" l="1"/>
  <c r="BT31" i="1" l="1"/>
  <c r="BT32" i="1" l="1"/>
  <c r="BT33" i="1" l="1"/>
  <c r="BT34" i="1" l="1"/>
  <c r="BT35" i="1" l="1"/>
  <c r="BT36" i="1" l="1"/>
  <c r="BT37" i="1" l="1"/>
  <c r="BT38" i="1" l="1"/>
  <c r="BT39" i="1" l="1"/>
  <c r="BT40" i="1" l="1"/>
  <c r="BT41" i="1" l="1"/>
  <c r="BT42" i="1" l="1"/>
  <c r="BT43" i="1" l="1"/>
  <c r="BT44" i="1" l="1"/>
  <c r="BT45" i="1" l="1"/>
  <c r="BT46" i="1" l="1"/>
  <c r="BT47" i="1" l="1"/>
  <c r="BT48" i="1" l="1"/>
  <c r="BT49" i="1" l="1"/>
  <c r="BT50" i="1" l="1"/>
  <c r="BT51" i="1" l="1"/>
  <c r="BT52" i="1" l="1"/>
  <c r="BT53" i="1" l="1"/>
  <c r="BT54" i="1" l="1"/>
  <c r="BT55" i="1" l="1"/>
  <c r="BT56" i="1" l="1"/>
  <c r="BT57" i="1" l="1"/>
  <c r="BT58" i="1" l="1"/>
  <c r="BT59" i="1" l="1"/>
  <c r="BT60" i="1" l="1"/>
  <c r="BT61" i="1" l="1"/>
  <c r="BT62" i="1" l="1"/>
  <c r="BT63" i="1" l="1"/>
  <c r="BT64" i="1" l="1"/>
  <c r="BT65" i="1" l="1"/>
  <c r="BT66" i="1" l="1"/>
  <c r="BT67" i="1" l="1"/>
  <c r="BT68" i="1" l="1"/>
  <c r="BT69" i="1" l="1"/>
  <c r="CE9" i="1" l="1"/>
  <c r="CJ7" i="1" l="1"/>
  <c r="CH7" i="1"/>
  <c r="CE10" i="1"/>
  <c r="CL7" i="1"/>
  <c r="CG7" i="1"/>
  <c r="CK7" i="1"/>
  <c r="CF7" i="1"/>
  <c r="CI7" i="1"/>
  <c r="CN7" i="1" l="1"/>
  <c r="CM7" i="1"/>
  <c r="CE11" i="1"/>
  <c r="CE12" i="1" l="1"/>
  <c r="CE13" i="1" l="1"/>
  <c r="CE14" i="1" l="1"/>
  <c r="CE15" i="1" l="1"/>
  <c r="CE16" i="1" l="1"/>
  <c r="CE17" i="1" l="1"/>
  <c r="CE18" i="1" l="1"/>
  <c r="CE19" i="1" l="1"/>
  <c r="CE20" i="1" l="1"/>
  <c r="CE21" i="1" l="1"/>
  <c r="CE22" i="1" l="1"/>
  <c r="CE23" i="1" l="1"/>
  <c r="CE24" i="1" l="1"/>
  <c r="CE25" i="1" l="1"/>
  <c r="CE26" i="1" l="1"/>
  <c r="CE27" i="1" l="1"/>
  <c r="CE28" i="1" l="1"/>
  <c r="CE29" i="1" l="1"/>
  <c r="CE30" i="1" l="1"/>
  <c r="CE31" i="1" l="1"/>
  <c r="CE32" i="1" l="1"/>
  <c r="CE33" i="1" l="1"/>
  <c r="CE34" i="1" l="1"/>
  <c r="CE35" i="1" l="1"/>
  <c r="CE36" i="1" l="1"/>
  <c r="CE37" i="1" l="1"/>
  <c r="CE38" i="1" l="1"/>
  <c r="CE39" i="1" l="1"/>
  <c r="CE40" i="1" l="1"/>
  <c r="CE41" i="1" l="1"/>
  <c r="CE42" i="1" l="1"/>
  <c r="CE43" i="1" l="1"/>
  <c r="CE44" i="1" l="1"/>
  <c r="CE45" i="1" l="1"/>
  <c r="CE46" i="1" l="1"/>
  <c r="CE47" i="1" l="1"/>
  <c r="CE48" i="1" l="1"/>
  <c r="CE49" i="1" l="1"/>
  <c r="CE50" i="1" l="1"/>
  <c r="CE51" i="1" l="1"/>
  <c r="CE52" i="1" l="1"/>
  <c r="CE53" i="1" l="1"/>
  <c r="CE54" i="1" l="1"/>
  <c r="CE55" i="1" l="1"/>
  <c r="CE56" i="1" l="1"/>
  <c r="CE57" i="1" l="1"/>
  <c r="CE58" i="1" l="1"/>
  <c r="CE59" i="1" l="1"/>
  <c r="CE60" i="1" l="1"/>
  <c r="CE61" i="1" l="1"/>
  <c r="CE62" i="1" l="1"/>
  <c r="CE63" i="1" l="1"/>
  <c r="CE64" i="1" l="1"/>
  <c r="CE65" i="1" l="1"/>
  <c r="CE66" i="1" l="1"/>
  <c r="CE67" i="1" l="1"/>
  <c r="CE68" i="1" l="1"/>
  <c r="CE69" i="1" l="1"/>
</calcChain>
</file>

<file path=xl/sharedStrings.xml><?xml version="1.0" encoding="utf-8"?>
<sst xmlns="http://schemas.openxmlformats.org/spreadsheetml/2006/main" count="1631" uniqueCount="63">
  <si>
    <t>Borough</t>
  </si>
  <si>
    <t>Bronx</t>
  </si>
  <si>
    <t>Year</t>
  </si>
  <si>
    <t>Neighborhood</t>
  </si>
  <si>
    <t>Pelham Parkway</t>
  </si>
  <si>
    <t>Quarter</t>
  </si>
  <si>
    <t>Units</t>
  </si>
  <si>
    <t>SALES VOLUME</t>
  </si>
  <si>
    <t xml:space="preserve">   NO. OF TRANSACTIONS</t>
  </si>
  <si>
    <t>AVERAGE PRICE/UNIT</t>
  </si>
  <si>
    <t>AVERAGE PRICE/SQ. FT.</t>
  </si>
  <si>
    <t>Multifamily size</t>
  </si>
  <si>
    <t>Average price per unit</t>
  </si>
  <si>
    <t xml:space="preserve">Average price per sq. ft. </t>
  </si>
  <si>
    <t>Sales volume</t>
  </si>
  <si>
    <t>Total Sq. Ft.</t>
  </si>
  <si>
    <t>No. of sales</t>
  </si>
  <si>
    <t>No. of buildings</t>
  </si>
  <si>
    <t>No. of units</t>
  </si>
  <si>
    <t>Price</t>
  </si>
  <si>
    <t>Y-o-Y</t>
  </si>
  <si>
    <t xml:space="preserve">Price </t>
  </si>
  <si>
    <t>Small</t>
  </si>
  <si>
    <t>Medium</t>
  </si>
  <si>
    <t>Large</t>
  </si>
  <si>
    <t>Small (up to 10 units), Medium (between 10 and 50 units), Large (more than 50 units)</t>
  </si>
  <si>
    <t>2013</t>
  </si>
  <si>
    <t>2014</t>
  </si>
  <si>
    <t>2015</t>
  </si>
  <si>
    <t>2911 Barnes Ave</t>
  </si>
  <si>
    <t>Large multifamily</t>
  </si>
  <si>
    <t>No</t>
  </si>
  <si>
    <t/>
  </si>
  <si>
    <t>2910 Wallace Ave</t>
  </si>
  <si>
    <t>2548 A White Plains Rd</t>
  </si>
  <si>
    <t>Small multifamily</t>
  </si>
  <si>
    <t>Yes</t>
  </si>
  <si>
    <t>2544 A White Plains Rd</t>
  </si>
  <si>
    <t>2546 A White Plains Rd</t>
  </si>
  <si>
    <t>2542 A White Plains Rd</t>
  </si>
  <si>
    <t>2713 Lurting Ave</t>
  </si>
  <si>
    <t>1907 Matthews Ave</t>
  </si>
  <si>
    <t>1918 Wallace Ave</t>
  </si>
  <si>
    <t>1659 Garfield St</t>
  </si>
  <si>
    <t>2933 Laconia Ave</t>
  </si>
  <si>
    <t>1658 Tomlinson Ave</t>
  </si>
  <si>
    <t>1641 Melville St</t>
  </si>
  <si>
    <t>1710 Taylor Ave</t>
  </si>
  <si>
    <t>2539 Cruger Ave</t>
  </si>
  <si>
    <t>1826 Barnes Ave</t>
  </si>
  <si>
    <t>4TH QUARTER 2015</t>
  </si>
  <si>
    <t>Multifamily Market Report,  Q4 2015</t>
  </si>
  <si>
    <t>Q1</t>
  </si>
  <si>
    <t>Q2</t>
  </si>
  <si>
    <t>Q3</t>
  </si>
  <si>
    <t>Q4</t>
  </si>
  <si>
    <t>$159K</t>
  </si>
  <si>
    <t>$41M</t>
  </si>
  <si>
    <t>n/a</t>
  </si>
  <si>
    <t>60% Y-o-Y</t>
  </si>
  <si>
    <t>-48% Y-o-Y</t>
  </si>
  <si>
    <t>20% Y-o-Y</t>
  </si>
  <si>
    <t>-21%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</si>
</sst>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_(&quot;$&quot;* #,##0_);_(&quot;$&quot;* \(#,##0\);_(&quot;$&quot;* &quot;-&quot;??_);_(@_)"/>
    <numFmt numFmtId="168" formatCode="0.0%;\-0.0%;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9900"/>
      <name val="Calibri"/>
      <family val="2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Calibri Light"/>
      <family val="2"/>
    </font>
    <font>
      <sz val="21"/>
      <color theme="0"/>
      <name val="Segoe UI Light"/>
      <family val="2"/>
    </font>
    <font>
      <sz val="21"/>
      <color theme="1"/>
      <name val="Segoe UI Light"/>
      <family val="2"/>
    </font>
    <font>
      <sz val="10"/>
      <name val="Arial"/>
      <family val="2"/>
    </font>
    <font>
      <sz val="22"/>
      <name val="Calibri Light"/>
      <family val="2"/>
    </font>
    <font>
      <sz val="21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1"/>
      <color theme="0"/>
      <name val="Segoe UI Light"/>
      <family val="2"/>
    </font>
    <font>
      <b/>
      <sz val="22"/>
      <color theme="0"/>
      <name val="Calibri Light"/>
      <family val="2"/>
    </font>
    <font>
      <sz val="22"/>
      <color theme="0" tint="-0.34998626667073579"/>
      <name val="Calibr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rgb="FFFF0000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i/>
      <sz val="24"/>
      <color theme="0" tint="-0.499984740745262"/>
      <name val="Segoe UI Light"/>
      <family val="2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b/>
      <sz val="24"/>
      <color theme="0" tint="-0.499984740745262"/>
      <name val="Bebas Neue Bold"/>
      <family val="2"/>
    </font>
    <font>
      <sz val="60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2"/>
      <color theme="1"/>
      <name val="Calibri Light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/>
      </right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13" fillId="0" borderId="0"/>
  </cellStyleXfs>
  <cellXfs count="150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6" fillId="3" borderId="0" xfId="0" applyFont="1" applyFill="1" applyBorder="1"/>
    <xf numFmtId="164" fontId="9" fillId="3" borderId="0" xfId="2" applyNumberFormat="1" applyFont="1" applyFill="1" applyBorder="1"/>
    <xf numFmtId="165" fontId="6" fillId="3" borderId="0" xfId="1" applyNumberFormat="1" applyFont="1" applyFill="1" applyBorder="1"/>
    <xf numFmtId="0" fontId="0" fillId="0" borderId="0" xfId="0" applyBorder="1"/>
    <xf numFmtId="0" fontId="10" fillId="3" borderId="0" xfId="0" applyFont="1" applyFill="1" applyBorder="1"/>
    <xf numFmtId="0" fontId="11" fillId="3" borderId="0" xfId="0" applyFont="1" applyFill="1" applyBorder="1" applyAlignment="1">
      <alignment horizontal="left"/>
    </xf>
    <xf numFmtId="0" fontId="12" fillId="0" borderId="0" xfId="0" applyFont="1" applyBorder="1"/>
    <xf numFmtId="0" fontId="12" fillId="0" borderId="0" xfId="0" applyFont="1" applyBorder="1" applyAlignment="1">
      <alignment horizontal="center" vertical="center"/>
    </xf>
    <xf numFmtId="0" fontId="11" fillId="3" borderId="0" xfId="0" applyFont="1" applyFill="1" applyBorder="1"/>
    <xf numFmtId="164" fontId="12" fillId="0" borderId="0" xfId="0" applyNumberFormat="1" applyFont="1" applyBorder="1"/>
    <xf numFmtId="0" fontId="6" fillId="0" borderId="0" xfId="0" applyFont="1" applyAlignment="1"/>
    <xf numFmtId="0" fontId="6" fillId="3" borderId="0" xfId="0" applyFont="1" applyFill="1" applyBorder="1" applyAlignment="1">
      <alignment horizontal="center"/>
    </xf>
    <xf numFmtId="164" fontId="9" fillId="3" borderId="0" xfId="3" applyNumberFormat="1" applyFont="1" applyFill="1" applyBorder="1"/>
    <xf numFmtId="0" fontId="6" fillId="3" borderId="0" xfId="0" applyFont="1" applyFill="1" applyBorder="1" applyAlignment="1">
      <alignment horizontal="center"/>
    </xf>
    <xf numFmtId="0" fontId="6" fillId="3" borderId="0" xfId="3" applyFont="1" applyFill="1" applyBorder="1" applyAlignment="1">
      <alignment horizontal="center"/>
    </xf>
    <xf numFmtId="0" fontId="14" fillId="0" borderId="0" xfId="4" applyFont="1" applyBorder="1"/>
    <xf numFmtId="0" fontId="15" fillId="0" borderId="0" xfId="4" applyFont="1" applyBorder="1" applyAlignment="1">
      <alignment horizontal="left"/>
    </xf>
    <xf numFmtId="0" fontId="15" fillId="0" borderId="0" xfId="4" applyFont="1" applyBorder="1"/>
    <xf numFmtId="164" fontId="15" fillId="0" borderId="0" xfId="4" applyNumberFormat="1" applyFont="1" applyBorder="1"/>
    <xf numFmtId="0" fontId="10" fillId="0" borderId="0" xfId="4" applyFont="1" applyBorder="1"/>
    <xf numFmtId="0" fontId="16" fillId="0" borderId="0" xfId="0" applyFont="1" applyAlignment="1"/>
    <xf numFmtId="164" fontId="9" fillId="3" borderId="0" xfId="3" applyNumberFormat="1" applyFont="1" applyFill="1" applyBorder="1" applyAlignment="1">
      <alignment wrapText="1"/>
    </xf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17" fillId="3" borderId="0" xfId="4" applyFont="1" applyFill="1" applyBorder="1"/>
    <xf numFmtId="0" fontId="18" fillId="3" borderId="0" xfId="4" applyFont="1" applyFill="1" applyBorder="1"/>
    <xf numFmtId="164" fontId="19" fillId="3" borderId="0" xfId="2" applyNumberFormat="1" applyFont="1" applyFill="1" applyBorder="1"/>
    <xf numFmtId="165" fontId="0" fillId="3" borderId="0" xfId="1" applyNumberFormat="1" applyFont="1" applyFill="1" applyBorder="1"/>
    <xf numFmtId="0" fontId="20" fillId="4" borderId="0" xfId="0" applyNumberFormat="1" applyFont="1" applyFill="1" applyBorder="1" applyAlignment="1">
      <alignment horizontal="left" vertical="center"/>
    </xf>
    <xf numFmtId="0" fontId="20" fillId="4" borderId="0" xfId="0" applyFont="1" applyFill="1" applyBorder="1" applyAlignment="1">
      <alignment horizontal="center" vertical="center"/>
    </xf>
    <xf numFmtId="164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21" fillId="3" borderId="0" xfId="0" applyFont="1" applyFill="1" applyBorder="1"/>
    <xf numFmtId="0" fontId="0" fillId="0" borderId="2" xfId="0" applyBorder="1"/>
    <xf numFmtId="164" fontId="19" fillId="0" borderId="2" xfId="2" applyNumberFormat="1" applyFont="1" applyBorder="1"/>
    <xf numFmtId="165" fontId="0" fillId="0" borderId="2" xfId="1" applyNumberFormat="1" applyFont="1" applyBorder="1"/>
    <xf numFmtId="0" fontId="20" fillId="4" borderId="3" xfId="0" applyNumberFormat="1" applyFont="1" applyFill="1" applyBorder="1" applyAlignment="1">
      <alignment horizontal="left" vertical="center"/>
    </xf>
    <xf numFmtId="0" fontId="20" fillId="4" borderId="3" xfId="0" applyFont="1" applyFill="1" applyBorder="1" applyAlignment="1">
      <alignment horizontal="center" vertical="center"/>
    </xf>
    <xf numFmtId="164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left" vertical="center"/>
    </xf>
    <xf numFmtId="166" fontId="12" fillId="5" borderId="5" xfId="0" applyNumberFormat="1" applyFont="1" applyFill="1" applyBorder="1" applyAlignment="1">
      <alignment horizontal="center" vertical="center"/>
    </xf>
    <xf numFmtId="164" fontId="12" fillId="5" borderId="5" xfId="0" applyNumberFormat="1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3" fontId="12" fillId="5" borderId="5" xfId="0" applyNumberFormat="1" applyFont="1" applyFill="1" applyBorder="1" applyAlignment="1">
      <alignment horizontal="center" vertical="center"/>
    </xf>
    <xf numFmtId="3" fontId="12" fillId="5" borderId="6" xfId="0" applyNumberFormat="1" applyFont="1" applyFill="1" applyBorder="1" applyAlignment="1">
      <alignment horizontal="center" vertical="center"/>
    </xf>
    <xf numFmtId="0" fontId="13" fillId="0" borderId="0" xfId="4"/>
    <xf numFmtId="0" fontId="12" fillId="0" borderId="4" xfId="0" applyFont="1" applyBorder="1" applyAlignment="1">
      <alignment horizontal="left" vertical="center"/>
    </xf>
    <xf numFmtId="166" fontId="12" fillId="0" borderId="5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3" fontId="12" fillId="0" borderId="5" xfId="0" applyNumberFormat="1" applyFont="1" applyBorder="1" applyAlignment="1">
      <alignment horizontal="center" vertical="center"/>
    </xf>
    <xf numFmtId="3" fontId="12" fillId="0" borderId="6" xfId="0" applyNumberFormat="1" applyFont="1" applyBorder="1" applyAlignment="1">
      <alignment horizontal="center" vertical="center"/>
    </xf>
    <xf numFmtId="0" fontId="22" fillId="3" borderId="0" xfId="0" applyFont="1" applyFill="1" applyBorder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164" fontId="19" fillId="0" borderId="0" xfId="2" applyNumberFormat="1" applyFont="1"/>
    <xf numFmtId="165" fontId="0" fillId="0" borderId="0" xfId="1" applyNumberFormat="1" applyFont="1"/>
    <xf numFmtId="0" fontId="24" fillId="0" borderId="0" xfId="0" applyFont="1" applyAlignment="1"/>
    <xf numFmtId="0" fontId="2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9" fillId="0" borderId="0" xfId="0" applyFont="1"/>
    <xf numFmtId="0" fontId="29" fillId="0" borderId="0" xfId="0" applyFont="1"/>
    <xf numFmtId="0" fontId="19" fillId="0" borderId="0" xfId="0" applyFont="1" applyBorder="1"/>
    <xf numFmtId="0" fontId="30" fillId="0" borderId="0" xfId="0" applyFont="1" applyAlignment="1">
      <alignment horizontal="left" vertical="center"/>
    </xf>
    <xf numFmtId="0" fontId="31" fillId="0" borderId="0" xfId="0" applyFont="1" applyAlignment="1"/>
    <xf numFmtId="0" fontId="32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vertical="center"/>
    </xf>
    <xf numFmtId="0" fontId="33" fillId="0" borderId="0" xfId="0" applyFont="1" applyBorder="1" applyAlignment="1">
      <alignment horizontal="left" vertical="center"/>
    </xf>
    <xf numFmtId="164" fontId="0" fillId="0" borderId="0" xfId="0" applyNumberFormat="1"/>
    <xf numFmtId="164" fontId="34" fillId="0" borderId="0" xfId="0" applyNumberFormat="1" applyFont="1"/>
    <xf numFmtId="0" fontId="35" fillId="6" borderId="0" xfId="0" applyFont="1" applyFill="1" applyAlignment="1">
      <alignment horizontal="center" vertical="center" wrapText="1"/>
    </xf>
    <xf numFmtId="0" fontId="6" fillId="0" borderId="0" xfId="0" applyFont="1"/>
    <xf numFmtId="167" fontId="6" fillId="0" borderId="0" xfId="2" applyNumberFormat="1" applyFont="1"/>
    <xf numFmtId="0" fontId="35" fillId="6" borderId="0" xfId="0" applyFont="1" applyFill="1" applyAlignment="1">
      <alignment horizontal="center" vertical="center" wrapText="1"/>
    </xf>
    <xf numFmtId="0" fontId="36" fillId="7" borderId="0" xfId="0" applyFont="1" applyFill="1" applyAlignment="1">
      <alignment horizontal="center" vertical="center" wrapText="1"/>
    </xf>
    <xf numFmtId="6" fontId="36" fillId="8" borderId="0" xfId="0" applyNumberFormat="1" applyFont="1" applyFill="1" applyAlignment="1">
      <alignment horizontal="center" vertical="center"/>
    </xf>
    <xf numFmtId="9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168" fontId="6" fillId="0" borderId="0" xfId="0" applyNumberFormat="1" applyFont="1"/>
    <xf numFmtId="0" fontId="36" fillId="9" borderId="0" xfId="0" applyFont="1" applyFill="1" applyAlignment="1">
      <alignment horizontal="center" vertical="center" wrapText="1"/>
    </xf>
    <xf numFmtId="6" fontId="36" fillId="9" borderId="0" xfId="0" applyNumberFormat="1" applyFont="1" applyFill="1" applyAlignment="1">
      <alignment horizontal="center" vertical="center"/>
    </xf>
    <xf numFmtId="9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9" fontId="38" fillId="0" borderId="0" xfId="0" applyNumberFormat="1" applyFont="1" applyFill="1" applyAlignment="1">
      <alignment vertical="center"/>
    </xf>
    <xf numFmtId="165" fontId="39" fillId="0" borderId="0" xfId="1" applyNumberFormat="1" applyFont="1"/>
    <xf numFmtId="9" fontId="40" fillId="0" borderId="0" xfId="0" applyNumberFormat="1" applyFont="1" applyFill="1" applyAlignment="1">
      <alignment horizontal="center" vertical="center"/>
    </xf>
    <xf numFmtId="9" fontId="40" fillId="0" borderId="0" xfId="0" applyNumberFormat="1" applyFont="1" applyFill="1" applyAlignment="1"/>
    <xf numFmtId="164" fontId="40" fillId="0" borderId="0" xfId="0" applyNumberFormat="1" applyFont="1" applyFill="1" applyAlignment="1">
      <alignment horizontal="center" vertical="center"/>
    </xf>
    <xf numFmtId="164" fontId="40" fillId="0" borderId="0" xfId="0" applyNumberFormat="1" applyFont="1" applyFill="1" applyAlignment="1"/>
    <xf numFmtId="0" fontId="41" fillId="0" borderId="0" xfId="0" applyFont="1"/>
    <xf numFmtId="0" fontId="4" fillId="0" borderId="0" xfId="0" applyFont="1"/>
    <xf numFmtId="9" fontId="42" fillId="0" borderId="0" xfId="0" applyNumberFormat="1" applyFont="1" applyFill="1" applyAlignment="1">
      <alignment horizontal="center" vertical="center"/>
    </xf>
    <xf numFmtId="9" fontId="43" fillId="0" borderId="0" xfId="0" applyNumberFormat="1" applyFont="1" applyFill="1" applyAlignment="1">
      <alignment vertical="center"/>
    </xf>
    <xf numFmtId="9" fontId="43" fillId="0" borderId="0" xfId="0" applyNumberFormat="1" applyFont="1" applyFill="1" applyAlignment="1">
      <alignment horizontal="center" vertical="center"/>
    </xf>
    <xf numFmtId="0" fontId="6" fillId="0" borderId="0" xfId="0" applyFont="1" applyBorder="1" applyAlignment="1"/>
    <xf numFmtId="0" fontId="44" fillId="0" borderId="0" xfId="0" applyFont="1"/>
    <xf numFmtId="164" fontId="45" fillId="0" borderId="0" xfId="2" applyNumberFormat="1" applyFont="1"/>
    <xf numFmtId="165" fontId="44" fillId="0" borderId="0" xfId="1" applyNumberFormat="1" applyFont="1"/>
    <xf numFmtId="0" fontId="46" fillId="0" borderId="0" xfId="4" applyFont="1"/>
    <xf numFmtId="0" fontId="45" fillId="0" borderId="0" xfId="4" applyFont="1"/>
    <xf numFmtId="0" fontId="6" fillId="0" borderId="0" xfId="0" applyFont="1" applyBorder="1"/>
    <xf numFmtId="5" fontId="43" fillId="0" borderId="0" xfId="2" applyNumberFormat="1" applyFont="1" applyBorder="1" applyAlignment="1">
      <alignment vertical="center"/>
    </xf>
    <xf numFmtId="5" fontId="47" fillId="0" borderId="0" xfId="2" applyNumberFormat="1" applyFont="1" applyBorder="1" applyAlignment="1">
      <alignment vertical="center"/>
    </xf>
    <xf numFmtId="0" fontId="44" fillId="0" borderId="0" xfId="0" applyFont="1" applyBorder="1"/>
    <xf numFmtId="3" fontId="43" fillId="0" borderId="0" xfId="0" applyNumberFormat="1" applyFont="1" applyFill="1" applyBorder="1" applyAlignment="1">
      <alignment vertical="center"/>
    </xf>
    <xf numFmtId="164" fontId="43" fillId="0" borderId="0" xfId="0" applyNumberFormat="1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165" fontId="44" fillId="0" borderId="0" xfId="1" applyNumberFormat="1" applyFont="1" applyBorder="1"/>
    <xf numFmtId="0" fontId="16" fillId="0" borderId="0" xfId="0" applyFont="1" applyBorder="1" applyAlignment="1">
      <alignment horizontal="left" vertical="center"/>
    </xf>
    <xf numFmtId="165" fontId="48" fillId="0" borderId="0" xfId="1" applyNumberFormat="1" applyFont="1"/>
    <xf numFmtId="0" fontId="48" fillId="0" borderId="0" xfId="0" applyFont="1"/>
    <xf numFmtId="9" fontId="43" fillId="0" borderId="0" xfId="0" applyNumberFormat="1" applyFont="1" applyFill="1" applyAlignment="1"/>
    <xf numFmtId="0" fontId="44" fillId="0" borderId="0" xfId="0" applyFont="1" applyAlignment="1"/>
    <xf numFmtId="0" fontId="44" fillId="0" borderId="0" xfId="0" applyFont="1" applyAlignment="1">
      <alignment horizontal="center"/>
    </xf>
    <xf numFmtId="0" fontId="49" fillId="10" borderId="0" xfId="0" applyFont="1" applyFill="1" applyBorder="1" applyAlignment="1">
      <alignment horizontal="center" vertical="center" wrapText="1"/>
    </xf>
    <xf numFmtId="0" fontId="49" fillId="10" borderId="0" xfId="0" applyFont="1" applyFill="1" applyBorder="1" applyAlignment="1">
      <alignment horizontal="center" vertical="center" wrapText="1"/>
    </xf>
    <xf numFmtId="0" fontId="50" fillId="0" borderId="0" xfId="4" applyNumberFormat="1" applyFont="1" applyBorder="1" applyAlignment="1">
      <alignment horizontal="center" vertical="center"/>
    </xf>
    <xf numFmtId="3" fontId="51" fillId="0" borderId="0" xfId="4" applyNumberFormat="1" applyFont="1" applyBorder="1" applyAlignment="1">
      <alignment horizontal="center" vertical="center"/>
    </xf>
    <xf numFmtId="0" fontId="50" fillId="11" borderId="0" xfId="4" applyNumberFormat="1" applyFont="1" applyFill="1" applyBorder="1" applyAlignment="1">
      <alignment horizontal="center" vertical="center"/>
    </xf>
    <xf numFmtId="3" fontId="51" fillId="11" borderId="0" xfId="4" applyNumberFormat="1" applyFont="1" applyFill="1" applyBorder="1" applyAlignment="1">
      <alignment horizontal="center" vertical="center"/>
    </xf>
    <xf numFmtId="0" fontId="6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2" xfId="0" applyFont="1" applyBorder="1"/>
    <xf numFmtId="164" fontId="12" fillId="0" borderId="2" xfId="2" applyNumberFormat="1" applyFont="1" applyBorder="1"/>
    <xf numFmtId="165" fontId="12" fillId="0" borderId="2" xfId="1" applyNumberFormat="1" applyFont="1" applyBorder="1"/>
    <xf numFmtId="0" fontId="52" fillId="0" borderId="0" xfId="0" applyFont="1"/>
    <xf numFmtId="0" fontId="53" fillId="0" borderId="0" xfId="0" applyFont="1"/>
    <xf numFmtId="0" fontId="10" fillId="0" borderId="0" xfId="0" applyFont="1"/>
    <xf numFmtId="0" fontId="12" fillId="0" borderId="0" xfId="0" applyFont="1" applyAlignment="1">
      <alignment horizontal="left"/>
    </xf>
    <xf numFmtId="0" fontId="12" fillId="0" borderId="0" xfId="0" applyFont="1"/>
    <xf numFmtId="164" fontId="12" fillId="0" borderId="0" xfId="0" applyNumberFormat="1" applyFont="1"/>
    <xf numFmtId="0" fontId="54" fillId="0" borderId="0" xfId="0" applyFont="1"/>
    <xf numFmtId="0" fontId="0" fillId="0" borderId="0" xfId="0" applyFill="1"/>
    <xf numFmtId="0" fontId="22" fillId="0" borderId="0" xfId="0" applyFont="1"/>
    <xf numFmtId="0" fontId="5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13" fillId="0" borderId="0" xfId="4" applyBorder="1"/>
  </cellXfs>
  <cellStyles count="5">
    <cellStyle name="Comma" xfId="1" builtinId="3"/>
    <cellStyle name="Currency" xfId="2" builtinId="4"/>
    <cellStyle name="Input" xfId="3" builtinId="20"/>
    <cellStyle name="Normal" xfId="0" builtinId="0"/>
    <cellStyle name="Normal 2" xfId="4"/>
  </cellStyles>
  <dxfs count="15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charts'!$AG$64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charts'!$AG$65:$AG$68</c:f>
              <c:numCache>
                <c:formatCode>#,##0</c:formatCode>
                <c:ptCount val="4"/>
                <c:pt idx="0">
                  <c:v>4</c:v>
                </c:pt>
                <c:pt idx="1">
                  <c:v>10</c:v>
                </c:pt>
                <c:pt idx="2">
                  <c:v>19</c:v>
                </c:pt>
                <c:pt idx="3">
                  <c:v>20</c:v>
                </c:pt>
              </c:numCache>
            </c:numRef>
          </c:val>
        </c:ser>
        <c:ser>
          <c:idx val="1"/>
          <c:order val="1"/>
          <c:tx>
            <c:strRef>
              <c:f>'Interactive charts'!$AI$64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charts'!$AI$65:$AI$68</c:f>
              <c:numCache>
                <c:formatCode>#,##0</c:formatCode>
                <c:ptCount val="4"/>
                <c:pt idx="0">
                  <c:v>24</c:v>
                </c:pt>
                <c:pt idx="1">
                  <c:v>21</c:v>
                </c:pt>
                <c:pt idx="2">
                  <c:v>19</c:v>
                </c:pt>
                <c:pt idx="3">
                  <c:v>25</c:v>
                </c:pt>
              </c:numCache>
            </c:numRef>
          </c:val>
        </c:ser>
        <c:ser>
          <c:idx val="2"/>
          <c:order val="2"/>
          <c:tx>
            <c:strRef>
              <c:f>'Interactive charts'!$AK$64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charts'!$AK$65:$AK$68</c:f>
              <c:numCache>
                <c:formatCode>#,##0</c:formatCode>
                <c:ptCount val="4"/>
                <c:pt idx="0">
                  <c:v>14</c:v>
                </c:pt>
                <c:pt idx="1">
                  <c:v>10</c:v>
                </c:pt>
                <c:pt idx="2">
                  <c:v>21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18336"/>
        <c:axId val="434208536"/>
      </c:barChart>
      <c:catAx>
        <c:axId val="43421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08536"/>
        <c:crosses val="autoZero"/>
        <c:auto val="1"/>
        <c:lblAlgn val="ctr"/>
        <c:lblOffset val="100"/>
        <c:noMultiLvlLbl val="0"/>
      </c:catAx>
      <c:valAx>
        <c:axId val="4342085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183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Average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122.74954024942402</c:v>
              </c:pt>
              <c:pt idx="1">
                <c:v>72.835349373259803</c:v>
              </c:pt>
              <c:pt idx="2">
                <c:v>127.71107093878601</c:v>
              </c:pt>
              <c:pt idx="3">
                <c:v>124.502770615161</c:v>
              </c:pt>
              <c:pt idx="4">
                <c:v>102.08541458541499</c:v>
              </c:pt>
              <c:pt idx="5">
                <c:v>93.808679460423605</c:v>
              </c:pt>
              <c:pt idx="6">
                <c:v>140.84659481338502</c:v>
              </c:pt>
              <c:pt idx="7">
                <c:v>116.921349764501</c:v>
              </c:pt>
              <c:pt idx="8">
                <c:v>139.16872809320401</c:v>
              </c:pt>
              <c:pt idx="9">
                <c:v>132.44808920639301</c:v>
              </c:pt>
              <c:pt idx="10">
                <c:v>169.70930961032502</c:v>
              </c:pt>
              <c:pt idx="11">
                <c:v>180.53235339430503</c:v>
              </c:pt>
              <c:pt idx="12">
                <c:v>141.16883865759399</c:v>
              </c:pt>
              <c:pt idx="13">
                <c:v>152.47367375322901</c:v>
              </c:pt>
              <c:pt idx="14">
                <c:v>140.677008716567</c:v>
              </c:pt>
              <c:pt idx="15">
                <c:v>143.04250943448503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210888"/>
        <c:axId val="434225392"/>
      </c:lineChart>
      <c:catAx>
        <c:axId val="434210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5392"/>
        <c:crosses val="autoZero"/>
        <c:auto val="1"/>
        <c:lblAlgn val="ctr"/>
        <c:lblOffset val="100"/>
        <c:noMultiLvlLbl val="0"/>
      </c:catAx>
      <c:valAx>
        <c:axId val="434225392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bg1"/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108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charts'!$AG$56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charts'!$AG$57:$AG$60</c:f>
              <c:numCache>
                <c:formatCode>#,##0</c:formatCode>
                <c:ptCount val="4"/>
                <c:pt idx="0">
                  <c:v>5</c:v>
                </c:pt>
                <c:pt idx="1">
                  <c:v>11</c:v>
                </c:pt>
                <c:pt idx="2">
                  <c:v>19</c:v>
                </c:pt>
                <c:pt idx="3">
                  <c:v>20</c:v>
                </c:pt>
              </c:numCache>
            </c:numRef>
          </c:val>
        </c:ser>
        <c:ser>
          <c:idx val="1"/>
          <c:order val="1"/>
          <c:tx>
            <c:strRef>
              <c:f>'Interactive charts'!$AI$56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charts'!$AI$57:$AI$60</c:f>
              <c:numCache>
                <c:formatCode>#,##0</c:formatCode>
                <c:ptCount val="4"/>
                <c:pt idx="0">
                  <c:v>24</c:v>
                </c:pt>
                <c:pt idx="1">
                  <c:v>21</c:v>
                </c:pt>
                <c:pt idx="2">
                  <c:v>19</c:v>
                </c:pt>
                <c:pt idx="3">
                  <c:v>26</c:v>
                </c:pt>
              </c:numCache>
            </c:numRef>
          </c:val>
        </c:ser>
        <c:ser>
          <c:idx val="2"/>
          <c:order val="2"/>
          <c:tx>
            <c:strRef>
              <c:f>'Interactive charts'!$AK$56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charts'!$AK$57:$AK$60</c:f>
              <c:numCache>
                <c:formatCode>#,##0</c:formatCode>
                <c:ptCount val="4"/>
                <c:pt idx="0">
                  <c:v>14</c:v>
                </c:pt>
                <c:pt idx="1">
                  <c:v>10</c:v>
                </c:pt>
                <c:pt idx="2">
                  <c:v>21</c:v>
                </c:pt>
                <c:pt idx="3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19512"/>
        <c:axId val="434225784"/>
      </c:barChart>
      <c:catAx>
        <c:axId val="43421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25784"/>
        <c:crosses val="autoZero"/>
        <c:auto val="1"/>
        <c:lblAlgn val="ctr"/>
        <c:lblOffset val="100"/>
        <c:noMultiLvlLbl val="0"/>
      </c:catAx>
      <c:valAx>
        <c:axId val="4342257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195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0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charts'!$AG$47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charts'!$AG$48:$AG$51</c:f>
              <c:numCache>
                <c:formatCode>#,##0</c:formatCode>
                <c:ptCount val="4"/>
                <c:pt idx="0">
                  <c:v>16</c:v>
                </c:pt>
                <c:pt idx="1">
                  <c:v>201</c:v>
                </c:pt>
                <c:pt idx="2">
                  <c:v>127</c:v>
                </c:pt>
                <c:pt idx="3">
                  <c:v>206</c:v>
                </c:pt>
              </c:numCache>
            </c:numRef>
          </c:val>
        </c:ser>
        <c:ser>
          <c:idx val="1"/>
          <c:order val="1"/>
          <c:tx>
            <c:strRef>
              <c:f>'Interactive charts'!$AI$47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charts'!$AI$48:$AI$51</c:f>
              <c:numCache>
                <c:formatCode>#,##0</c:formatCode>
                <c:ptCount val="4"/>
                <c:pt idx="0">
                  <c:v>664</c:v>
                </c:pt>
                <c:pt idx="1">
                  <c:v>344</c:v>
                </c:pt>
                <c:pt idx="2">
                  <c:v>274</c:v>
                </c:pt>
                <c:pt idx="3">
                  <c:v>195</c:v>
                </c:pt>
              </c:numCache>
            </c:numRef>
          </c:val>
        </c:ser>
        <c:ser>
          <c:idx val="2"/>
          <c:order val="2"/>
          <c:tx>
            <c:strRef>
              <c:f>'Interactive charts'!$AK$47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charts'!$AK$48:$AK$51</c:f>
              <c:numCache>
                <c:formatCode>#,##0</c:formatCode>
                <c:ptCount val="4"/>
                <c:pt idx="0">
                  <c:v>57</c:v>
                </c:pt>
                <c:pt idx="1">
                  <c:v>90</c:v>
                </c:pt>
                <c:pt idx="2">
                  <c:v>415</c:v>
                </c:pt>
                <c:pt idx="3">
                  <c:v>260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21080"/>
        <c:axId val="434221472"/>
      </c:barChart>
      <c:catAx>
        <c:axId val="434221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21472"/>
        <c:crosses val="autoZero"/>
        <c:auto val="1"/>
        <c:lblAlgn val="ctr"/>
        <c:lblOffset val="100"/>
        <c:noMultiLvlLbl val="0"/>
      </c:catAx>
      <c:valAx>
        <c:axId val="4342214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2108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&quot;$&quot;#,,&quot; M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15886000</c:v>
              </c:pt>
              <c:pt idx="1">
                <c:v>7141287.5</c:v>
              </c:pt>
              <c:pt idx="2">
                <c:v>12292446</c:v>
              </c:pt>
              <c:pt idx="3">
                <c:v>81271922.579999998</c:v>
              </c:pt>
              <c:pt idx="4">
                <c:v>1635000</c:v>
              </c:pt>
              <c:pt idx="5">
                <c:v>17935000</c:v>
              </c:pt>
              <c:pt idx="6">
                <c:v>14962838</c:v>
              </c:pt>
              <c:pt idx="7">
                <c:v>27182460</c:v>
              </c:pt>
              <c:pt idx="8">
                <c:v>98070811</c:v>
              </c:pt>
              <c:pt idx="9">
                <c:v>45590354.130000003</c:v>
              </c:pt>
              <c:pt idx="10">
                <c:v>40633500</c:v>
              </c:pt>
              <c:pt idx="11">
                <c:v>25779659</c:v>
              </c:pt>
              <c:pt idx="12">
                <c:v>7344450</c:v>
              </c:pt>
              <c:pt idx="13">
                <c:v>11511000</c:v>
              </c:pt>
              <c:pt idx="14">
                <c:v>61764100</c:v>
              </c:pt>
              <c:pt idx="15">
                <c:v>41315540.170000002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21864"/>
        <c:axId val="434220688"/>
      </c:barChart>
      <c:catAx>
        <c:axId val="43422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0688"/>
        <c:crossesAt val="0"/>
        <c:auto val="1"/>
        <c:lblAlgn val="ctr"/>
        <c:lblOffset val="100"/>
        <c:noMultiLvlLbl val="0"/>
      </c:catAx>
      <c:valAx>
        <c:axId val="434220688"/>
        <c:scaling>
          <c:orientation val="minMax"/>
        </c:scaling>
        <c:delete val="0"/>
        <c:axPos val="l"/>
        <c:numFmt formatCode="&quot;$&quot;#,,&quot; M&quot;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186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[&gt;=1000]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_(* #,##0_);_(* \(#,##0\);_(* "-"??_);_(@_)</c:formatCode>
              <c:ptCount val="16"/>
              <c:pt idx="0">
                <c:v>129418</c:v>
              </c:pt>
              <c:pt idx="1">
                <c:v>98047</c:v>
              </c:pt>
              <c:pt idx="2">
                <c:v>96252</c:v>
              </c:pt>
              <c:pt idx="3">
                <c:v>652772</c:v>
              </c:pt>
              <c:pt idx="4">
                <c:v>16016</c:v>
              </c:pt>
              <c:pt idx="5">
                <c:v>191187</c:v>
              </c:pt>
              <c:pt idx="6">
                <c:v>106235</c:v>
              </c:pt>
              <c:pt idx="7">
                <c:v>232485</c:v>
              </c:pt>
              <c:pt idx="8">
                <c:v>704690</c:v>
              </c:pt>
              <c:pt idx="9">
                <c:v>344213</c:v>
              </c:pt>
              <c:pt idx="10">
                <c:v>239430</c:v>
              </c:pt>
              <c:pt idx="11">
                <c:v>142798</c:v>
              </c:pt>
              <c:pt idx="12">
                <c:v>52026</c:v>
              </c:pt>
              <c:pt idx="13">
                <c:v>75063</c:v>
              </c:pt>
              <c:pt idx="14">
                <c:v>409283</c:v>
              </c:pt>
              <c:pt idx="15">
                <c:v>288834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20296"/>
        <c:axId val="434222256"/>
      </c:barChart>
      <c:catAx>
        <c:axId val="434220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2256"/>
        <c:crossesAt val="0"/>
        <c:auto val="1"/>
        <c:lblAlgn val="ctr"/>
        <c:lblOffset val="100"/>
        <c:noMultiLvlLbl val="0"/>
      </c:catAx>
      <c:valAx>
        <c:axId val="434222256"/>
        <c:scaling>
          <c:orientation val="minMax"/>
        </c:scaling>
        <c:delete val="0"/>
        <c:axPos val="l"/>
        <c:numFmt formatCode="[&gt;=1000]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02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8621510601138E-2"/>
          <c:y val="3.5386419005774029E-2"/>
          <c:w val="0.94745501222042317"/>
          <c:h val="0.71576165335606867"/>
        </c:manualLayout>
      </c:layout>
      <c:lineChart>
        <c:grouping val="standard"/>
        <c:varyColors val="0"/>
        <c:ser>
          <c:idx val="0"/>
          <c:order val="0"/>
          <c:tx>
            <c:v>Average sale price per unit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105906.66666666699</c:v>
              </c:pt>
              <c:pt idx="1">
                <c:v>66741.004672897208</c:v>
              </c:pt>
              <c:pt idx="2">
                <c:v>113818.94444444402</c:v>
              </c:pt>
              <c:pt idx="3">
                <c:v>115279.322808511</c:v>
              </c:pt>
              <c:pt idx="4">
                <c:v>102187.5</c:v>
              </c:pt>
              <c:pt idx="5">
                <c:v>89228.855721393003</c:v>
              </c:pt>
              <c:pt idx="6">
                <c:v>117817.62204724399</c:v>
              </c:pt>
              <c:pt idx="7">
                <c:v>131953.68932038799</c:v>
              </c:pt>
              <c:pt idx="8">
                <c:v>147697.004518072</c:v>
              </c:pt>
              <c:pt idx="9">
                <c:v>132530.099215116</c:v>
              </c:pt>
              <c:pt idx="10">
                <c:v>148297.44525547398</c:v>
              </c:pt>
              <c:pt idx="11">
                <c:v>132203.37948717899</c:v>
              </c:pt>
              <c:pt idx="12">
                <c:v>128850</c:v>
              </c:pt>
              <c:pt idx="13">
                <c:v>127900</c:v>
              </c:pt>
              <c:pt idx="14">
                <c:v>148829.15662650598</c:v>
              </c:pt>
              <c:pt idx="15">
                <c:v>158905.92373076902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225000"/>
        <c:axId val="434223040"/>
      </c:lineChart>
      <c:catAx>
        <c:axId val="434225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3040"/>
        <c:crosses val="autoZero"/>
        <c:auto val="1"/>
        <c:lblAlgn val="ctr"/>
        <c:lblOffset val="100"/>
        <c:noMultiLvlLbl val="0"/>
      </c:catAx>
      <c:valAx>
        <c:axId val="434223040"/>
        <c:scaling>
          <c:orientation val="minMax"/>
          <c:min val="0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500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81723296509199"/>
          <c:y val="7.6164138515720722E-2"/>
          <c:w val="0.73521576757692519"/>
          <c:h val="0.82996520380051375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'Interactive charts'!$AV$30:$AV$32</c:f>
              <c:strCache>
                <c:ptCount val="3"/>
                <c:pt idx="0">
                  <c:v>Small</c:v>
                </c:pt>
                <c:pt idx="2">
                  <c:v>Large</c:v>
                </c:pt>
              </c:strCache>
            </c:strRef>
          </c:ca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11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cat>
            <c:strRef>
              <c:f>'Interactive charts'!$AV$30:$AV$32</c:f>
              <c:strCache>
                <c:ptCount val="3"/>
                <c:pt idx="0">
                  <c:v>Small</c:v>
                </c:pt>
                <c:pt idx="2">
                  <c:v>Large</c:v>
                </c:pt>
              </c:strCache>
            </c:strRef>
          </c:cat>
          <c:val>
            <c:numRef>
              <c:f>'Interactive charts'!$BG$34:$BG$36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1"/>
    <c:dispBlanksAs val="zero"/>
    <c:showDLblsOverMax val="0"/>
  </c:chart>
  <c:spPr>
    <a:noFill/>
    <a:ln w="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image" Target="../media/image4.png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3.jpg"/><Relationship Id="rId2" Type="http://schemas.openxmlformats.org/officeDocument/2006/relationships/image" Target="file:///C:\MFReports\Bronx.jpg" TargetMode="External"/><Relationship Id="rId16" Type="http://schemas.openxmlformats.org/officeDocument/2006/relationships/image" Target="file:///C:\MFReports\Bronx_Pelham%20Parkway.pn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chart" Target="../charts/chart8.xml"/><Relationship Id="rId5" Type="http://schemas.openxmlformats.org/officeDocument/2006/relationships/chart" Target="../charts/chart3.xml"/><Relationship Id="rId15" Type="http://schemas.openxmlformats.org/officeDocument/2006/relationships/image" Target="../media/image6.png"/><Relationship Id="rId10" Type="http://schemas.openxmlformats.org/officeDocument/2006/relationships/image" Target="../media/image2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1303581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58356" cy="33394650"/>
        </a:xfrm>
        <a:prstGeom prst="rect">
          <a:avLst/>
        </a:prstGeom>
      </xdr:spPr>
    </xdr:pic>
    <xdr:clientData/>
  </xdr:twoCellAnchor>
  <xdr:twoCellAnchor>
    <xdr:from>
      <xdr:col>27</xdr:col>
      <xdr:colOff>508000</xdr:colOff>
      <xdr:row>1</xdr:row>
      <xdr:rowOff>49924</xdr:rowOff>
    </xdr:from>
    <xdr:to>
      <xdr:col>29</xdr:col>
      <xdr:colOff>116543</xdr:colOff>
      <xdr:row>6</xdr:row>
      <xdr:rowOff>285750</xdr:rowOff>
    </xdr:to>
    <xdr:sp macro="" textlink="">
      <xdr:nvSpPr>
        <xdr:cNvPr id="3" name="WhiteRectangle3" hidden="1"/>
        <xdr:cNvSpPr>
          <a:spLocks noChangeAspect="1"/>
        </xdr:cNvSpPr>
      </xdr:nvSpPr>
      <xdr:spPr>
        <a:xfrm>
          <a:off x="37579300" y="459499"/>
          <a:ext cx="2161243" cy="252182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158750</xdr:colOff>
      <xdr:row>1</xdr:row>
      <xdr:rowOff>63500</xdr:rowOff>
    </xdr:from>
    <xdr:to>
      <xdr:col>17</xdr:col>
      <xdr:colOff>732037</xdr:colOff>
      <xdr:row>7</xdr:row>
      <xdr:rowOff>102507</xdr:rowOff>
    </xdr:to>
    <xdr:sp macro="" textlink="">
      <xdr:nvSpPr>
        <xdr:cNvPr id="4" name="WhiteRectangle2" hidden="1"/>
        <xdr:cNvSpPr>
          <a:spLocks noChangeAspect="1"/>
        </xdr:cNvSpPr>
      </xdr:nvSpPr>
      <xdr:spPr>
        <a:xfrm>
          <a:off x="22009100" y="473075"/>
          <a:ext cx="3173612" cy="266790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metrics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sales</a:t>
              </a:r>
            </a:p>
            <a:p>
              <a:pPr algn="ctr" rtl="0">
                <a:defRPr sz="1000"/>
              </a:pPr>
              <a:endParaRPr lang="en-GB" sz="1100" b="0" i="0" u="none" strike="noStrike" baseline="0">
                <a:solidFill>
                  <a:srgbClr val="FF9900"/>
                </a:solidFill>
                <a:latin typeface="Calibri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41</xdr:col>
      <xdr:colOff>552450</xdr:colOff>
      <xdr:row>61</xdr:row>
      <xdr:rowOff>247650</xdr:rowOff>
    </xdr:from>
    <xdr:to>
      <xdr:col>46</xdr:col>
      <xdr:colOff>723900</xdr:colOff>
      <xdr:row>69</xdr:row>
      <xdr:rowOff>361950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152400</xdr:colOff>
      <xdr:row>4</xdr:row>
      <xdr:rowOff>292101</xdr:rowOff>
    </xdr:from>
    <xdr:to>
      <xdr:col>60</xdr:col>
      <xdr:colOff>0</xdr:colOff>
      <xdr:row>14</xdr:row>
      <xdr:rowOff>6350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133350</xdr:colOff>
      <xdr:row>26</xdr:row>
      <xdr:rowOff>12700</xdr:rowOff>
    </xdr:from>
    <xdr:to>
      <xdr:col>22</xdr:col>
      <xdr:colOff>102511</xdr:colOff>
      <xdr:row>34</xdr:row>
      <xdr:rowOff>162700</xdr:rowOff>
    </xdr:to>
    <xdr:sp macro="" textlink="$U$28">
      <xdr:nvSpPr>
        <xdr:cNvPr id="9" name="Oval 8"/>
        <xdr:cNvSpPr>
          <a:spLocks noChangeAspect="1"/>
        </xdr:cNvSpPr>
      </xdr:nvSpPr>
      <xdr:spPr>
        <a:xfrm>
          <a:off x="27079575" y="11890375"/>
          <a:ext cx="3712486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13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27</xdr:col>
      <xdr:colOff>200025</xdr:colOff>
      <xdr:row>26</xdr:row>
      <xdr:rowOff>44437</xdr:rowOff>
    </xdr:from>
    <xdr:to>
      <xdr:col>29</xdr:col>
      <xdr:colOff>1348489</xdr:colOff>
      <xdr:row>34</xdr:row>
      <xdr:rowOff>194437</xdr:rowOff>
    </xdr:to>
    <xdr:sp macro="" textlink="AD$29">
      <xdr:nvSpPr>
        <xdr:cNvPr id="10" name="Oval 9"/>
        <xdr:cNvSpPr>
          <a:spLocks noChangeAspect="1"/>
        </xdr:cNvSpPr>
      </xdr:nvSpPr>
      <xdr:spPr>
        <a:xfrm>
          <a:off x="37271325" y="11922112"/>
          <a:ext cx="3701164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$143 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15</xdr:col>
      <xdr:colOff>120650</xdr:colOff>
      <xdr:row>26</xdr:row>
      <xdr:rowOff>12696</xdr:rowOff>
    </xdr:from>
    <xdr:to>
      <xdr:col>17</xdr:col>
      <xdr:colOff>1210345</xdr:colOff>
      <xdr:row>34</xdr:row>
      <xdr:rowOff>162696</xdr:rowOff>
    </xdr:to>
    <xdr:sp macro="" textlink="Q$29">
      <xdr:nvSpPr>
        <xdr:cNvPr id="11" name="Oval 10"/>
        <xdr:cNvSpPr>
          <a:spLocks noChangeAspect="1"/>
        </xdr:cNvSpPr>
      </xdr:nvSpPr>
      <xdr:spPr>
        <a:xfrm>
          <a:off x="21971000" y="11890371"/>
          <a:ext cx="369002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$41M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23</xdr:col>
      <xdr:colOff>120650</xdr:colOff>
      <xdr:row>25</xdr:row>
      <xdr:rowOff>469900</xdr:rowOff>
    </xdr:from>
    <xdr:to>
      <xdr:col>26</xdr:col>
      <xdr:colOff>89675</xdr:colOff>
      <xdr:row>34</xdr:row>
      <xdr:rowOff>143650</xdr:rowOff>
    </xdr:to>
    <xdr:sp macro="" textlink="Y$28">
      <xdr:nvSpPr>
        <xdr:cNvPr id="12" name="Oval 11"/>
        <xdr:cNvSpPr>
          <a:spLocks noChangeAspect="1"/>
        </xdr:cNvSpPr>
      </xdr:nvSpPr>
      <xdr:spPr>
        <a:xfrm>
          <a:off x="32200850" y="11871325"/>
          <a:ext cx="371235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$159K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692150</xdr:colOff>
      <xdr:row>30</xdr:row>
      <xdr:rowOff>457200</xdr:rowOff>
    </xdr:from>
    <xdr:to>
      <xdr:col>38</xdr:col>
      <xdr:colOff>76200</xdr:colOff>
      <xdr:row>32</xdr:row>
      <xdr:rowOff>304800</xdr:rowOff>
    </xdr:to>
    <xdr:sp macro="" textlink="">
      <xdr:nvSpPr>
        <xdr:cNvPr id="13" name="Rectangle 12"/>
        <xdr:cNvSpPr>
          <a:spLocks noChangeAspect="1"/>
        </xdr:cNvSpPr>
      </xdr:nvSpPr>
      <xdr:spPr>
        <a:xfrm>
          <a:off x="41916350" y="14239875"/>
          <a:ext cx="86804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 Sale Price per Unit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152400</xdr:colOff>
      <xdr:row>31</xdr:row>
      <xdr:rowOff>133351</xdr:rowOff>
    </xdr:from>
    <xdr:to>
      <xdr:col>30</xdr:col>
      <xdr:colOff>546388</xdr:colOff>
      <xdr:row>32</xdr:row>
      <xdr:rowOff>190503</xdr:rowOff>
    </xdr:to>
    <xdr:sp macro="" textlink="">
      <xdr:nvSpPr>
        <xdr:cNvPr id="14" name="Isosceles Triangle 13"/>
        <xdr:cNvSpPr>
          <a:spLocks noChangeAspect="1"/>
        </xdr:cNvSpPr>
      </xdr:nvSpPr>
      <xdr:spPr>
        <a:xfrm rot="5400000">
          <a:off x="41306893" y="14461983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43</xdr:row>
      <xdr:rowOff>57150</xdr:rowOff>
    </xdr:from>
    <xdr:to>
      <xdr:col>35</xdr:col>
      <xdr:colOff>895350</xdr:colOff>
      <xdr:row>44</xdr:row>
      <xdr:rowOff>323850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948100" y="20031075"/>
          <a:ext cx="59817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Units Sold</a:t>
          </a:r>
        </a:p>
      </xdr:txBody>
    </xdr:sp>
    <xdr:clientData/>
  </xdr:twoCellAnchor>
  <xdr:twoCellAnchor>
    <xdr:from>
      <xdr:col>30</xdr:col>
      <xdr:colOff>171450</xdr:colOff>
      <xdr:row>43</xdr:row>
      <xdr:rowOff>228600</xdr:rowOff>
    </xdr:from>
    <xdr:to>
      <xdr:col>30</xdr:col>
      <xdr:colOff>565438</xdr:colOff>
      <xdr:row>44</xdr:row>
      <xdr:rowOff>228602</xdr:rowOff>
    </xdr:to>
    <xdr:sp macro="" textlink="">
      <xdr:nvSpPr>
        <xdr:cNvPr id="16" name="Isosceles Triangle 15"/>
        <xdr:cNvSpPr>
          <a:spLocks noChangeAspect="1"/>
        </xdr:cNvSpPr>
      </xdr:nvSpPr>
      <xdr:spPr>
        <a:xfrm rot="5400000">
          <a:off x="41354518" y="202436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60</xdr:row>
      <xdr:rowOff>361950</xdr:rowOff>
    </xdr:from>
    <xdr:to>
      <xdr:col>36</xdr:col>
      <xdr:colOff>57150</xdr:colOff>
      <xdr:row>62</xdr:row>
      <xdr:rowOff>114300</xdr:rowOff>
    </xdr:to>
    <xdr:sp macro="" textlink="">
      <xdr:nvSpPr>
        <xdr:cNvPr id="17" name="Rectangle 16"/>
        <xdr:cNvSpPr>
          <a:spLocks noChangeAspect="1"/>
        </xdr:cNvSpPr>
      </xdr:nvSpPr>
      <xdr:spPr>
        <a:xfrm>
          <a:off x="41948100" y="28432125"/>
          <a:ext cx="6305550" cy="704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>
    <xdr:from>
      <xdr:col>47</xdr:col>
      <xdr:colOff>647700</xdr:colOff>
      <xdr:row>1</xdr:row>
      <xdr:rowOff>266700</xdr:rowOff>
    </xdr:from>
    <xdr:to>
      <xdr:col>59</xdr:col>
      <xdr:colOff>590550</xdr:colOff>
      <xdr:row>3</xdr:row>
      <xdr:rowOff>95250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62503050" y="676275"/>
          <a:ext cx="192595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</xdr:row>
      <xdr:rowOff>38100</xdr:rowOff>
    </xdr:from>
    <xdr:to>
      <xdr:col>47</xdr:col>
      <xdr:colOff>527338</xdr:colOff>
      <xdr:row>3</xdr:row>
      <xdr:rowOff>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61952330" y="89362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133879</xdr:colOff>
      <xdr:row>17</xdr:row>
      <xdr:rowOff>38100</xdr:rowOff>
    </xdr:from>
    <xdr:to>
      <xdr:col>50</xdr:col>
      <xdr:colOff>666750</xdr:colOff>
      <xdr:row>19</xdr:row>
      <xdr:rowOff>332740</xdr:rowOff>
    </xdr:to>
    <xdr:sp macro="" textlink="">
      <xdr:nvSpPr>
        <xdr:cNvPr id="20" name="Rounded Rectangle 1"/>
        <xdr:cNvSpPr>
          <a:spLocks/>
        </xdr:cNvSpPr>
      </xdr:nvSpPr>
      <xdr:spPr>
        <a:xfrm>
          <a:off x="61989229" y="7629525"/>
          <a:ext cx="6219296" cy="124714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MULTIFAMILY SIZE</a:t>
          </a:r>
        </a:p>
      </xdr:txBody>
    </xdr:sp>
    <xdr:clientData/>
  </xdr:twoCellAnchor>
  <xdr:twoCellAnchor>
    <xdr:from>
      <xdr:col>47</xdr:col>
      <xdr:colOff>647700</xdr:colOff>
      <xdr:row>22</xdr:row>
      <xdr:rowOff>400050</xdr:rowOff>
    </xdr:from>
    <xdr:to>
      <xdr:col>59</xdr:col>
      <xdr:colOff>57150</xdr:colOff>
      <xdr:row>24</xdr:row>
      <xdr:rowOff>190500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62503050" y="10372725"/>
          <a:ext cx="187261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Size of Multifamily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23</xdr:row>
      <xdr:rowOff>95250</xdr:rowOff>
    </xdr:from>
    <xdr:to>
      <xdr:col>47</xdr:col>
      <xdr:colOff>527338</xdr:colOff>
      <xdr:row>24</xdr:row>
      <xdr:rowOff>95252</xdr:rowOff>
    </xdr:to>
    <xdr:sp macro="" textlink="">
      <xdr:nvSpPr>
        <xdr:cNvPr id="22" name="Isosceles Triangle 21"/>
        <xdr:cNvSpPr>
          <a:spLocks noChangeAspect="1"/>
        </xdr:cNvSpPr>
      </xdr:nvSpPr>
      <xdr:spPr>
        <a:xfrm rot="5400000">
          <a:off x="61947568" y="105853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723900</xdr:colOff>
      <xdr:row>34</xdr:row>
      <xdr:rowOff>19050</xdr:rowOff>
    </xdr:from>
    <xdr:to>
      <xdr:col>58</xdr:col>
      <xdr:colOff>1371600</xdr:colOff>
      <xdr:row>35</xdr:row>
      <xdr:rowOff>285750</xdr:rowOff>
    </xdr:to>
    <xdr:sp macro="" textlink="">
      <xdr:nvSpPr>
        <xdr:cNvPr id="23" name="Rectangle 22"/>
        <xdr:cNvSpPr>
          <a:spLocks noChangeAspect="1"/>
        </xdr:cNvSpPr>
      </xdr:nvSpPr>
      <xdr:spPr>
        <a:xfrm>
          <a:off x="62579250" y="15706725"/>
          <a:ext cx="185928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Sold Buildings by Size</a:t>
          </a:r>
        </a:p>
      </xdr:txBody>
    </xdr:sp>
    <xdr:clientData/>
  </xdr:twoCellAnchor>
  <xdr:twoCellAnchor>
    <xdr:from>
      <xdr:col>47</xdr:col>
      <xdr:colOff>133350</xdr:colOff>
      <xdr:row>34</xdr:row>
      <xdr:rowOff>171450</xdr:rowOff>
    </xdr:from>
    <xdr:to>
      <xdr:col>47</xdr:col>
      <xdr:colOff>527338</xdr:colOff>
      <xdr:row>35</xdr:row>
      <xdr:rowOff>171452</xdr:rowOff>
    </xdr:to>
    <xdr:sp macro="" textlink="">
      <xdr:nvSpPr>
        <xdr:cNvPr id="24" name="Isosceles Triangle 23"/>
        <xdr:cNvSpPr>
          <a:spLocks noChangeAspect="1"/>
        </xdr:cNvSpPr>
      </xdr:nvSpPr>
      <xdr:spPr>
        <a:xfrm rot="5400000">
          <a:off x="61947568" y="159002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824674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824674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30</xdr:col>
      <xdr:colOff>152400</xdr:colOff>
      <xdr:row>61</xdr:row>
      <xdr:rowOff>19050</xdr:rowOff>
    </xdr:from>
    <xdr:to>
      <xdr:col>30</xdr:col>
      <xdr:colOff>546388</xdr:colOff>
      <xdr:row>62</xdr:row>
      <xdr:rowOff>19052</xdr:rowOff>
    </xdr:to>
    <xdr:sp macro="" textlink="">
      <xdr:nvSpPr>
        <xdr:cNvPr id="27" name="Isosceles Triangle 26"/>
        <xdr:cNvSpPr>
          <a:spLocks noChangeAspect="1"/>
        </xdr:cNvSpPr>
      </xdr:nvSpPr>
      <xdr:spPr>
        <a:xfrm rot="5400000">
          <a:off x="41335468" y="286066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52</xdr:row>
      <xdr:rowOff>0</xdr:rowOff>
    </xdr:from>
    <xdr:to>
      <xdr:col>37</xdr:col>
      <xdr:colOff>1047750</xdr:colOff>
      <xdr:row>54</xdr:row>
      <xdr:rowOff>171450</xdr:rowOff>
    </xdr:to>
    <xdr:sp macro="" textlink="">
      <xdr:nvSpPr>
        <xdr:cNvPr id="28" name="Rectangle 27"/>
        <xdr:cNvSpPr>
          <a:spLocks noChangeAspect="1"/>
        </xdr:cNvSpPr>
      </xdr:nvSpPr>
      <xdr:spPr>
        <a:xfrm>
          <a:off x="41948100" y="24260175"/>
          <a:ext cx="8458200" cy="1123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Buildings Sold</a:t>
          </a:r>
        </a:p>
      </xdr:txBody>
    </xdr:sp>
    <xdr:clientData/>
  </xdr:twoCellAnchor>
  <xdr:twoCellAnchor>
    <xdr:from>
      <xdr:col>41</xdr:col>
      <xdr:colOff>628650</xdr:colOff>
      <xdr:row>53</xdr:row>
      <xdr:rowOff>228600</xdr:rowOff>
    </xdr:from>
    <xdr:to>
      <xdr:col>46</xdr:col>
      <xdr:colOff>800100</xdr:colOff>
      <xdr:row>61</xdr:row>
      <xdr:rowOff>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552450</xdr:colOff>
      <xdr:row>44</xdr:row>
      <xdr:rowOff>152400</xdr:rowOff>
    </xdr:from>
    <xdr:to>
      <xdr:col>46</xdr:col>
      <xdr:colOff>723900</xdr:colOff>
      <xdr:row>52</xdr:row>
      <xdr:rowOff>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685800</xdr:colOff>
      <xdr:row>4</xdr:row>
      <xdr:rowOff>342900</xdr:rowOff>
    </xdr:from>
    <xdr:to>
      <xdr:col>37</xdr:col>
      <xdr:colOff>1143000</xdr:colOff>
      <xdr:row>7</xdr:row>
      <xdr:rowOff>0</xdr:rowOff>
    </xdr:to>
    <xdr:sp macro="" textlink="">
      <xdr:nvSpPr>
        <xdr:cNvPr id="31" name="Rectangle 30"/>
        <xdr:cNvSpPr>
          <a:spLocks noChangeAspect="1"/>
        </xdr:cNvSpPr>
      </xdr:nvSpPr>
      <xdr:spPr>
        <a:xfrm>
          <a:off x="41910000" y="2124075"/>
          <a:ext cx="8591550" cy="914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Sales Volume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762000</xdr:colOff>
      <xdr:row>7</xdr:row>
      <xdr:rowOff>323850</xdr:rowOff>
    </xdr:from>
    <xdr:to>
      <xdr:col>46</xdr:col>
      <xdr:colOff>1085850</xdr:colOff>
      <xdr:row>17</xdr:row>
      <xdr:rowOff>171450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685800</xdr:colOff>
      <xdr:row>18</xdr:row>
      <xdr:rowOff>19050</xdr:rowOff>
    </xdr:from>
    <xdr:to>
      <xdr:col>34</xdr:col>
      <xdr:colOff>971550</xdr:colOff>
      <xdr:row>19</xdr:row>
      <xdr:rowOff>342900</xdr:rowOff>
    </xdr:to>
    <xdr:sp macro="" textlink="">
      <xdr:nvSpPr>
        <xdr:cNvPr id="33" name="Rectangle 32"/>
        <xdr:cNvSpPr>
          <a:spLocks noChangeAspect="1"/>
        </xdr:cNvSpPr>
      </xdr:nvSpPr>
      <xdr:spPr>
        <a:xfrm>
          <a:off x="41910000" y="8086725"/>
          <a:ext cx="49339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Total Sq. Ft.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1028700</xdr:colOff>
      <xdr:row>20</xdr:row>
      <xdr:rowOff>361950</xdr:rowOff>
    </xdr:from>
    <xdr:to>
      <xdr:col>46</xdr:col>
      <xdr:colOff>1257300</xdr:colOff>
      <xdr:row>30</xdr:row>
      <xdr:rowOff>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0</xdr:colOff>
      <xdr:row>34</xdr:row>
      <xdr:rowOff>38100</xdr:rowOff>
    </xdr:from>
    <xdr:to>
      <xdr:col>46</xdr:col>
      <xdr:colOff>1066800</xdr:colOff>
      <xdr:row>42</xdr:row>
      <xdr:rowOff>171449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133350</xdr:colOff>
      <xdr:row>5</xdr:row>
      <xdr:rowOff>95250</xdr:rowOff>
    </xdr:from>
    <xdr:to>
      <xdr:col>30</xdr:col>
      <xdr:colOff>527338</xdr:colOff>
      <xdr:row>6</xdr:row>
      <xdr:rowOff>228602</xdr:rowOff>
    </xdr:to>
    <xdr:sp macro="" textlink="">
      <xdr:nvSpPr>
        <xdr:cNvPr id="36" name="Isosceles Triangle 35"/>
        <xdr:cNvSpPr>
          <a:spLocks noChangeAspect="1"/>
        </xdr:cNvSpPr>
      </xdr:nvSpPr>
      <xdr:spPr>
        <a:xfrm rot="5400000">
          <a:off x="41259268" y="2431907"/>
          <a:ext cx="5905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190500</xdr:colOff>
      <xdr:row>18</xdr:row>
      <xdr:rowOff>190500</xdr:rowOff>
    </xdr:from>
    <xdr:to>
      <xdr:col>30</xdr:col>
      <xdr:colOff>584488</xdr:colOff>
      <xdr:row>19</xdr:row>
      <xdr:rowOff>247652</xdr:rowOff>
    </xdr:to>
    <xdr:sp macro="" textlink="">
      <xdr:nvSpPr>
        <xdr:cNvPr id="37" name="Isosceles Triangle 36"/>
        <xdr:cNvSpPr>
          <a:spLocks noChangeAspect="1"/>
        </xdr:cNvSpPr>
      </xdr:nvSpPr>
      <xdr:spPr>
        <a:xfrm rot="5400000">
          <a:off x="41344993" y="8327882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171450</xdr:colOff>
      <xdr:row>52</xdr:row>
      <xdr:rowOff>342900</xdr:rowOff>
    </xdr:from>
    <xdr:to>
      <xdr:col>30</xdr:col>
      <xdr:colOff>565438</xdr:colOff>
      <xdr:row>53</xdr:row>
      <xdr:rowOff>342902</xdr:rowOff>
    </xdr:to>
    <xdr:sp macro="" textlink="">
      <xdr:nvSpPr>
        <xdr:cNvPr id="38" name="Isosceles Triangle 37"/>
        <xdr:cNvSpPr>
          <a:spLocks noChangeAspect="1"/>
        </xdr:cNvSpPr>
      </xdr:nvSpPr>
      <xdr:spPr>
        <a:xfrm rot="5400000">
          <a:off x="41354518" y="246442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71</xdr:col>
      <xdr:colOff>0</xdr:colOff>
      <xdr:row>40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1030033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71</xdr:col>
      <xdr:colOff>0</xdr:colOff>
      <xdr:row>62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1030033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40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1235392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62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1235392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40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14298930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62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14298930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14</xdr:col>
      <xdr:colOff>112938</xdr:colOff>
      <xdr:row>21</xdr:row>
      <xdr:rowOff>176893</xdr:rowOff>
    </xdr:from>
    <xdr:to>
      <xdr:col>17</xdr:col>
      <xdr:colOff>185964</xdr:colOff>
      <xdr:row>23</xdr:row>
      <xdr:rowOff>461999</xdr:rowOff>
    </xdr:to>
    <xdr:sp macro="" textlink="">
      <xdr:nvSpPr>
        <xdr:cNvPr id="45" name="Rounded Rectangle 1"/>
        <xdr:cNvSpPr>
          <a:spLocks/>
        </xdr:cNvSpPr>
      </xdr:nvSpPr>
      <xdr:spPr>
        <a:xfrm>
          <a:off x="20715513" y="9673318"/>
          <a:ext cx="3921126" cy="123760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</a:t>
          </a:r>
          <a:r>
            <a:rPr lang="en-US" sz="6600">
              <a:latin typeface="Gill Sans MT Condensed" panose="020B0506020104020203" pitchFamily="34" charset="0"/>
            </a:rPr>
            <a:t>   </a:t>
          </a:r>
        </a:p>
      </xdr:txBody>
    </xdr:sp>
    <xdr:clientData/>
  </xdr:twoCellAnchor>
  <xdr:twoCellAnchor editAs="oneCell">
    <xdr:from>
      <xdr:col>14</xdr:col>
      <xdr:colOff>85724</xdr:colOff>
      <xdr:row>39</xdr:row>
      <xdr:rowOff>133350</xdr:rowOff>
    </xdr:from>
    <xdr:to>
      <xdr:col>22</xdr:col>
      <xdr:colOff>1206500</xdr:colOff>
      <xdr:row>41</xdr:row>
      <xdr:rowOff>416260</xdr:rowOff>
    </xdr:to>
    <xdr:sp macro="" textlink="">
      <xdr:nvSpPr>
        <xdr:cNvPr id="46" name="Rounded Rectangle 1"/>
        <xdr:cNvSpPr>
          <a:spLocks/>
        </xdr:cNvSpPr>
      </xdr:nvSpPr>
      <xdr:spPr>
        <a:xfrm>
          <a:off x="20688299" y="18202275"/>
          <a:ext cx="11207751" cy="123541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COMMUNITY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DISTRICT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BOUNDARIES</a:t>
          </a:r>
        </a:p>
      </xdr:txBody>
    </xdr:sp>
    <xdr:clientData/>
  </xdr:twoCellAnchor>
  <xdr:twoCellAnchor editAs="oneCell">
    <xdr:from>
      <xdr:col>30</xdr:col>
      <xdr:colOff>71454</xdr:colOff>
      <xdr:row>1</xdr:row>
      <xdr:rowOff>95250</xdr:rowOff>
    </xdr:from>
    <xdr:to>
      <xdr:col>35</xdr:col>
      <xdr:colOff>793749</xdr:colOff>
      <xdr:row>4</xdr:row>
      <xdr:rowOff>9716</xdr:rowOff>
    </xdr:to>
    <xdr:sp macro="" textlink="">
      <xdr:nvSpPr>
        <xdr:cNvPr id="47" name="Rounded Rectangle 1"/>
        <xdr:cNvSpPr>
          <a:spLocks/>
        </xdr:cNvSpPr>
      </xdr:nvSpPr>
      <xdr:spPr>
        <a:xfrm>
          <a:off x="41295654" y="504825"/>
          <a:ext cx="6532545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MULTIFAMILY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60</xdr:col>
      <xdr:colOff>103204</xdr:colOff>
      <xdr:row>1</xdr:row>
      <xdr:rowOff>238124</xdr:rowOff>
    </xdr:from>
    <xdr:to>
      <xdr:col>63</xdr:col>
      <xdr:colOff>1238250</xdr:colOff>
      <xdr:row>4</xdr:row>
      <xdr:rowOff>152590</xdr:rowOff>
    </xdr:to>
    <xdr:sp macro="" textlink="">
      <xdr:nvSpPr>
        <xdr:cNvPr id="48" name="Rounded Rectangle 1"/>
        <xdr:cNvSpPr>
          <a:spLocks/>
        </xdr:cNvSpPr>
      </xdr:nvSpPr>
      <xdr:spPr>
        <a:xfrm>
          <a:off x="82570654" y="647699"/>
          <a:ext cx="7554896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49" name="Rectangle 48"/>
        <xdr:cNvSpPr/>
      </xdr:nvSpPr>
      <xdr:spPr>
        <a:xfrm>
          <a:off x="5815014" y="21947627"/>
          <a:ext cx="10820396" cy="138830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50" name="Rectangle 49"/>
        <xdr:cNvSpPr/>
      </xdr:nvSpPr>
      <xdr:spPr>
        <a:xfrm>
          <a:off x="5832412" y="18241271"/>
          <a:ext cx="10820371" cy="17367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51" name="Rectangle 50"/>
        <xdr:cNvSpPr/>
      </xdr:nvSpPr>
      <xdr:spPr>
        <a:xfrm>
          <a:off x="5832014" y="20559159"/>
          <a:ext cx="10829921" cy="9561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932762</xdr:colOff>
      <xdr:row>14</xdr:row>
      <xdr:rowOff>119061</xdr:rowOff>
    </xdr:to>
    <xdr:pic>
      <xdr:nvPicPr>
        <xdr:cNvPr id="52" name="Picture 51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23962" cy="6281736"/>
        </a:xfrm>
        <a:prstGeom prst="rect">
          <a:avLst/>
        </a:prstGeom>
      </xdr:spPr>
    </xdr:pic>
    <xdr:clientData/>
  </xdr:twoCellAnchor>
  <xdr:twoCellAnchor>
    <xdr:from>
      <xdr:col>1</xdr:col>
      <xdr:colOff>226896</xdr:colOff>
      <xdr:row>44</xdr:row>
      <xdr:rowOff>401990</xdr:rowOff>
    </xdr:from>
    <xdr:to>
      <xdr:col>12</xdr:col>
      <xdr:colOff>1494069</xdr:colOff>
      <xdr:row>59</xdr:row>
      <xdr:rowOff>207274</xdr:rowOff>
    </xdr:to>
    <xdr:sp macro="" textlink="">
      <xdr:nvSpPr>
        <xdr:cNvPr id="53" name="Rectangle 52"/>
        <xdr:cNvSpPr>
          <a:spLocks noChangeAspect="1"/>
        </xdr:cNvSpPr>
      </xdr:nvSpPr>
      <xdr:spPr>
        <a:xfrm>
          <a:off x="1674696" y="20852165"/>
          <a:ext cx="17288223" cy="6949034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226651</xdr:colOff>
      <xdr:row>59</xdr:row>
      <xdr:rowOff>178989</xdr:rowOff>
    </xdr:from>
    <xdr:to>
      <xdr:col>12</xdr:col>
      <xdr:colOff>1488400</xdr:colOff>
      <xdr:row>62</xdr:row>
      <xdr:rowOff>375147</xdr:rowOff>
    </xdr:to>
    <xdr:sp macro="" textlink="">
      <xdr:nvSpPr>
        <xdr:cNvPr id="54" name="Rectangle 53"/>
        <xdr:cNvSpPr>
          <a:spLocks noChangeAspect="1"/>
        </xdr:cNvSpPr>
      </xdr:nvSpPr>
      <xdr:spPr>
        <a:xfrm>
          <a:off x="1674451" y="27772914"/>
          <a:ext cx="17282799" cy="1624908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238135</xdr:colOff>
      <xdr:row>59</xdr:row>
      <xdr:rowOff>254208</xdr:rowOff>
    </xdr:from>
    <xdr:to>
      <xdr:col>12</xdr:col>
      <xdr:colOff>1485898</xdr:colOff>
      <xdr:row>62</xdr:row>
      <xdr:rowOff>418620</xdr:rowOff>
    </xdr:to>
    <xdr:sp macro="" textlink="$B$5">
      <xdr:nvSpPr>
        <xdr:cNvPr id="55" name="Rectangle 54"/>
        <xdr:cNvSpPr>
          <a:spLocks noChangeAspect="1"/>
        </xdr:cNvSpPr>
      </xdr:nvSpPr>
      <xdr:spPr>
        <a:xfrm>
          <a:off x="1685935" y="27848133"/>
          <a:ext cx="17268813" cy="159316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E15B719F-98A6-4C05-9723-75C181CD9946}" type="TxLink">
            <a:rPr lang="en-US" sz="42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4TH QUARTER 2015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261943</xdr:colOff>
      <xdr:row>51</xdr:row>
      <xdr:rowOff>5964</xdr:rowOff>
    </xdr:from>
    <xdr:to>
      <xdr:col>12</xdr:col>
      <xdr:colOff>1476380</xdr:colOff>
      <xdr:row>53</xdr:row>
      <xdr:rowOff>321709</xdr:rowOff>
    </xdr:to>
    <xdr:sp macro="" textlink="$B$3">
      <xdr:nvSpPr>
        <xdr:cNvPr id="56" name="Rectangle 55"/>
        <xdr:cNvSpPr/>
      </xdr:nvSpPr>
      <xdr:spPr>
        <a:xfrm>
          <a:off x="1709743" y="23789889"/>
          <a:ext cx="17235487" cy="12682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643656B0-CA59-4762-BEE5-87E388520B68}" type="TxLink">
            <a:rPr lang="en-US" sz="72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Pelham Parkway Report </a:t>
          </a:fld>
          <a:endParaRPr lang="en-US" sz="72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</xdr:col>
      <xdr:colOff>190504</xdr:colOff>
      <xdr:row>54</xdr:row>
      <xdr:rowOff>226444</xdr:rowOff>
    </xdr:from>
    <xdr:to>
      <xdr:col>12</xdr:col>
      <xdr:colOff>1428754</xdr:colOff>
      <xdr:row>56</xdr:row>
      <xdr:rowOff>226457</xdr:rowOff>
    </xdr:to>
    <xdr:sp macro="" textlink="">
      <xdr:nvSpPr>
        <xdr:cNvPr id="57" name="Rectangle 56"/>
        <xdr:cNvSpPr/>
      </xdr:nvSpPr>
      <xdr:spPr>
        <a:xfrm>
          <a:off x="1638304" y="25439119"/>
          <a:ext cx="17259300" cy="95251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quarterly analysis of multifamily sales</a:t>
          </a:r>
        </a:p>
      </xdr:txBody>
    </xdr:sp>
    <xdr:clientData/>
  </xdr:twoCellAnchor>
  <xdr:twoCellAnchor>
    <xdr:from>
      <xdr:col>1</xdr:col>
      <xdr:colOff>309568</xdr:colOff>
      <xdr:row>56</xdr:row>
      <xdr:rowOff>270676</xdr:rowOff>
    </xdr:from>
    <xdr:to>
      <xdr:col>12</xdr:col>
      <xdr:colOff>1571631</xdr:colOff>
      <xdr:row>58</xdr:row>
      <xdr:rowOff>107396</xdr:rowOff>
    </xdr:to>
    <xdr:sp macro="" textlink="$B$6">
      <xdr:nvSpPr>
        <xdr:cNvPr id="58" name="Rectangle 57"/>
        <xdr:cNvSpPr/>
      </xdr:nvSpPr>
      <xdr:spPr>
        <a:xfrm>
          <a:off x="1757368" y="26435851"/>
          <a:ext cx="17283113" cy="78922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38041C-3687-4477-B28D-798EC2BB5452}" type="TxLink">
            <a:rPr lang="en-US" sz="54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Pelham Parkway, Bronx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1312410</xdr:colOff>
      <xdr:row>38</xdr:row>
      <xdr:rowOff>3164</xdr:rowOff>
    </xdr:from>
    <xdr:to>
      <xdr:col>9</xdr:col>
      <xdr:colOff>619125</xdr:colOff>
      <xdr:row>50</xdr:row>
      <xdr:rowOff>99891</xdr:rowOff>
    </xdr:to>
    <xdr:sp macro="" textlink="">
      <xdr:nvSpPr>
        <xdr:cNvPr id="59" name="WhiteRectangle"/>
        <xdr:cNvSpPr>
          <a:spLocks noChangeAspect="1"/>
        </xdr:cNvSpPr>
      </xdr:nvSpPr>
      <xdr:spPr>
        <a:xfrm>
          <a:off x="7103610" y="17595839"/>
          <a:ext cx="6688590" cy="58117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20</xdr:col>
      <xdr:colOff>71887</xdr:colOff>
      <xdr:row>1</xdr:row>
      <xdr:rowOff>269577</xdr:rowOff>
    </xdr:from>
    <xdr:ext cx="6290094" cy="1953058"/>
    <xdr:sp macro="" textlink="">
      <xdr:nvSpPr>
        <xdr:cNvPr id="60" name="TxBoxContactDetails"/>
        <xdr:cNvSpPr txBox="1">
          <a:spLocks noChangeAspect="1"/>
        </xdr:cNvSpPr>
      </xdr:nvSpPr>
      <xdr:spPr>
        <a:xfrm>
          <a:off x="28265887" y="67915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1">
              <a:latin typeface="+mn-lt"/>
            </a:rPr>
            <a:t>Your First and Last Name
Phone Number
Email Address
Website</a:t>
          </a:r>
          <a:endParaRPr lang="en-US" sz="2800" b="0">
            <a:latin typeface="+mn-lt"/>
          </a:endParaRPr>
        </a:p>
      </xdr:txBody>
    </xdr:sp>
    <xdr:clientData/>
  </xdr:oneCellAnchor>
  <xdr:twoCellAnchor editAs="absolute">
    <xdr:from>
      <xdr:col>49</xdr:col>
      <xdr:colOff>3219</xdr:colOff>
      <xdr:row>39</xdr:row>
      <xdr:rowOff>42132</xdr:rowOff>
    </xdr:from>
    <xdr:to>
      <xdr:col>57</xdr:col>
      <xdr:colOff>787444</xdr:colOff>
      <xdr:row>65</xdr:row>
      <xdr:rowOff>365858</xdr:rowOff>
    </xdr:to>
    <xdr:graphicFrame macro="">
      <xdr:nvGraphicFramePr>
        <xdr:cNvPr id="61" name="Chart 6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14</xdr:col>
      <xdr:colOff>108858</xdr:colOff>
      <xdr:row>15</xdr:row>
      <xdr:rowOff>163285</xdr:rowOff>
    </xdr:from>
    <xdr:to>
      <xdr:col>29</xdr:col>
      <xdr:colOff>1498779</xdr:colOff>
      <xdr:row>21</xdr:row>
      <xdr:rowOff>95094</xdr:rowOff>
    </xdr:to>
    <xdr:sp macro="" textlink="">
      <xdr:nvSpPr>
        <xdr:cNvPr id="62" name="TxBoxComments"/>
        <xdr:cNvSpPr txBox="1"/>
      </xdr:nvSpPr>
      <xdr:spPr>
        <a:xfrm>
          <a:off x="20711433" y="6802210"/>
          <a:ext cx="20411346" cy="27893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1219200</xdr:colOff>
          <xdr:row>20</xdr:row>
          <xdr:rowOff>114300</xdr:rowOff>
        </xdr:from>
        <xdr:to>
          <xdr:col>25</xdr:col>
          <xdr:colOff>447675</xdr:colOff>
          <xdr:row>24</xdr:row>
          <xdr:rowOff>200025</xdr:rowOff>
        </xdr:to>
        <xdr:sp macro="" textlink="">
          <xdr:nvSpPr>
            <xdr:cNvPr id="1027" name="BtnCustomize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471769</xdr:colOff>
      <xdr:row>38</xdr:row>
      <xdr:rowOff>3166</xdr:rowOff>
    </xdr:from>
    <xdr:to>
      <xdr:col>9</xdr:col>
      <xdr:colOff>11966</xdr:colOff>
      <xdr:row>50</xdr:row>
      <xdr:rowOff>99893</xdr:rowOff>
    </xdr:to>
    <xdr:pic>
      <xdr:nvPicPr>
        <xdr:cNvPr id="64" name="Picture 63" hidden="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0769" y="17595841"/>
          <a:ext cx="5474272" cy="5811727"/>
        </a:xfrm>
        <a:prstGeom prst="rect">
          <a:avLst/>
        </a:prstGeom>
      </xdr:spPr>
    </xdr:pic>
    <xdr:clientData/>
  </xdr:twoCellAnchor>
  <xdr:twoCellAnchor editAs="oneCell">
    <xdr:from>
      <xdr:col>5</xdr:col>
      <xdr:colOff>303041</xdr:colOff>
      <xdr:row>38</xdr:row>
      <xdr:rowOff>3166</xdr:rowOff>
    </xdr:from>
    <xdr:to>
      <xdr:col>9</xdr:col>
      <xdr:colOff>180693</xdr:colOff>
      <xdr:row>50</xdr:row>
      <xdr:rowOff>99893</xdr:rowOff>
    </xdr:to>
    <xdr:pic>
      <xdr:nvPicPr>
        <xdr:cNvPr id="65" name="Logo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2041" y="17595841"/>
          <a:ext cx="5811727" cy="5811727"/>
        </a:xfrm>
        <a:prstGeom prst="rect">
          <a:avLst/>
        </a:prstGeom>
      </xdr:spPr>
    </xdr:pic>
    <xdr:clientData/>
  </xdr:twoCellAnchor>
  <xdr:twoCellAnchor editAs="oneCell">
    <xdr:from>
      <xdr:col>15</xdr:col>
      <xdr:colOff>158750</xdr:colOff>
      <xdr:row>1</xdr:row>
      <xdr:rowOff>63500</xdr:rowOff>
    </xdr:from>
    <xdr:to>
      <xdr:col>17</xdr:col>
      <xdr:colOff>226332</xdr:colOff>
      <xdr:row>7</xdr:row>
      <xdr:rowOff>102507</xdr:rowOff>
    </xdr:to>
    <xdr:pic>
      <xdr:nvPicPr>
        <xdr:cNvPr id="66" name="Logo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9100" y="473075"/>
          <a:ext cx="2667907" cy="2667907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508000</xdr:colOff>
      <xdr:row>1</xdr:row>
      <xdr:rowOff>230215</xdr:rowOff>
    </xdr:from>
    <xdr:to>
      <xdr:col>29</xdr:col>
      <xdr:colOff>116543</xdr:colOff>
      <xdr:row>6</xdr:row>
      <xdr:rowOff>105458</xdr:rowOff>
    </xdr:to>
    <xdr:pic>
      <xdr:nvPicPr>
        <xdr:cNvPr id="67" name="Photo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9300" y="639790"/>
          <a:ext cx="2161243" cy="21612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68" name="Picture 67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0675" y="20450175"/>
          <a:ext cx="12620625" cy="119062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V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Large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H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12.5%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V$31">
      <cdr:nvSpPr>
        <cdr:cNvPr id="5" name="Rectangle 4"/>
        <cdr:cNvSpPr/>
      </cdr:nvSpPr>
      <cdr:spPr>
        <a:xfrm xmlns:a="http://schemas.openxmlformats.org/drawingml/2006/main">
          <a:off x="363292" y="0"/>
          <a:ext cx="3536738" cy="1200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H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0.80186</cdr:x>
      <cdr:y>0.84665</cdr:y>
    </cdr:from>
    <cdr:to>
      <cdr:x>1</cdr:x>
      <cdr:y>0.91571</cdr:y>
    </cdr:to>
    <cdr:sp macro="" textlink="'Interactive charts'!$AV$30">
      <cdr:nvSpPr>
        <cdr:cNvPr id="7" name="Rectangle 6"/>
        <cdr:cNvSpPr/>
      </cdr:nvSpPr>
      <cdr:spPr>
        <a:xfrm xmlns:a="http://schemas.openxmlformats.org/drawingml/2006/main">
          <a:off x="11487150" y="10744201"/>
          <a:ext cx="2838450" cy="8763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Small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0.80984</cdr:x>
      <cdr:y>0.91721</cdr:y>
    </cdr:from>
    <cdr:to>
      <cdr:x>1</cdr:x>
      <cdr:y>0.99227</cdr:y>
    </cdr:to>
    <cdr:sp macro="" textlink="'Interactive charts'!$BH$30">
      <cdr:nvSpPr>
        <cdr:cNvPr id="8" name="Rectangle 7"/>
        <cdr:cNvSpPr/>
      </cdr:nvSpPr>
      <cdr:spPr>
        <a:xfrm xmlns:a="http://schemas.openxmlformats.org/drawingml/2006/main">
          <a:off x="11601450" y="11639551"/>
          <a:ext cx="2724150" cy="952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87.5%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Reports\MultifamilyMacroGeneratorforMac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Interactive sales data"/>
      <sheetName val="Nhoods List"/>
      <sheetName val="Metrics"/>
      <sheetName val="Nhood Input List"/>
      <sheetName val="Quarter"/>
      <sheetName val="Tables"/>
      <sheetName val="Oracle script"/>
      <sheetName val="Sheet1"/>
      <sheetName val="Temp"/>
      <sheetName val="Sheet2"/>
      <sheetName val="Sheet3"/>
    </sheetNames>
    <sheetDataSet>
      <sheetData sheetId="0"/>
      <sheetData sheetId="1">
        <row r="30">
          <cell r="AV30" t="str">
            <v>Small</v>
          </cell>
          <cell r="BE30">
            <v>11</v>
          </cell>
        </row>
        <row r="31">
          <cell r="AV31" t="str">
            <v/>
          </cell>
          <cell r="BE31" t="str">
            <v>n/a</v>
          </cell>
        </row>
        <row r="32">
          <cell r="AV32" t="str">
            <v>Large</v>
          </cell>
          <cell r="BE32">
            <v>2</v>
          </cell>
        </row>
        <row r="47">
          <cell r="AG47" t="str">
            <v>2013</v>
          </cell>
          <cell r="AI47" t="str">
            <v>2014</v>
          </cell>
          <cell r="AK47" t="str">
            <v>2015</v>
          </cell>
        </row>
        <row r="48">
          <cell r="AF48" t="str">
            <v>Q1</v>
          </cell>
          <cell r="AG48">
            <v>16</v>
          </cell>
          <cell r="AI48">
            <v>664</v>
          </cell>
          <cell r="AK48">
            <v>57</v>
          </cell>
        </row>
        <row r="49">
          <cell r="AF49" t="str">
            <v>Q2</v>
          </cell>
          <cell r="AG49">
            <v>201</v>
          </cell>
          <cell r="AI49">
            <v>344</v>
          </cell>
          <cell r="AK49">
            <v>90</v>
          </cell>
        </row>
        <row r="50">
          <cell r="AF50" t="str">
            <v>Q3</v>
          </cell>
          <cell r="AG50">
            <v>127</v>
          </cell>
          <cell r="AI50">
            <v>274</v>
          </cell>
          <cell r="AK50">
            <v>415</v>
          </cell>
        </row>
        <row r="51">
          <cell r="AF51" t="str">
            <v>Q4</v>
          </cell>
          <cell r="AG51">
            <v>206</v>
          </cell>
          <cell r="AI51">
            <v>195</v>
          </cell>
          <cell r="AK51">
            <v>260</v>
          </cell>
        </row>
        <row r="56">
          <cell r="AG56" t="str">
            <v>2013</v>
          </cell>
          <cell r="AI56" t="str">
            <v>2014</v>
          </cell>
          <cell r="AK56" t="str">
            <v>2015</v>
          </cell>
        </row>
        <row r="57">
          <cell r="AF57" t="str">
            <v>Q1</v>
          </cell>
          <cell r="AG57">
            <v>5</v>
          </cell>
          <cell r="AI57">
            <v>24</v>
          </cell>
          <cell r="AK57">
            <v>14</v>
          </cell>
        </row>
        <row r="58">
          <cell r="AF58" t="str">
            <v>Q2</v>
          </cell>
          <cell r="AG58">
            <v>11</v>
          </cell>
          <cell r="AI58">
            <v>21</v>
          </cell>
          <cell r="AK58">
            <v>10</v>
          </cell>
        </row>
        <row r="59">
          <cell r="AF59" t="str">
            <v>Q3</v>
          </cell>
          <cell r="AG59">
            <v>19</v>
          </cell>
          <cell r="AI59">
            <v>19</v>
          </cell>
          <cell r="AK59">
            <v>21</v>
          </cell>
        </row>
        <row r="60">
          <cell r="AF60" t="str">
            <v>Q4</v>
          </cell>
          <cell r="AG60">
            <v>20</v>
          </cell>
          <cell r="AI60">
            <v>26</v>
          </cell>
          <cell r="AK60">
            <v>16</v>
          </cell>
        </row>
        <row r="64">
          <cell r="AG64" t="str">
            <v>2013</v>
          </cell>
          <cell r="AI64" t="str">
            <v>2014</v>
          </cell>
          <cell r="AK64" t="str">
            <v>2015</v>
          </cell>
        </row>
        <row r="65">
          <cell r="AF65" t="str">
            <v>Q1</v>
          </cell>
          <cell r="AG65">
            <v>4</v>
          </cell>
          <cell r="AI65">
            <v>24</v>
          </cell>
          <cell r="AK65">
            <v>14</v>
          </cell>
        </row>
        <row r="66">
          <cell r="AF66" t="str">
            <v>Q2</v>
          </cell>
          <cell r="AG66">
            <v>10</v>
          </cell>
          <cell r="AI66">
            <v>21</v>
          </cell>
          <cell r="AK66">
            <v>10</v>
          </cell>
        </row>
        <row r="67">
          <cell r="AF67" t="str">
            <v>Q3</v>
          </cell>
          <cell r="AG67">
            <v>19</v>
          </cell>
          <cell r="AI67">
            <v>19</v>
          </cell>
          <cell r="AK67">
            <v>21</v>
          </cell>
        </row>
        <row r="68">
          <cell r="AF68" t="str">
            <v>Q4</v>
          </cell>
          <cell r="AG68">
            <v>20</v>
          </cell>
          <cell r="AI68">
            <v>25</v>
          </cell>
          <cell r="AK68">
            <v>13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H1" t="str">
            <v>Average sale price per unit</v>
          </cell>
          <cell r="J1" t="str">
            <v>Average price per sq. ft.</v>
          </cell>
        </row>
        <row r="2">
          <cell r="G2" t="str">
            <v>Q1 2012</v>
          </cell>
          <cell r="H2">
            <v>105906.66666666699</v>
          </cell>
          <cell r="J2">
            <v>122.74954024942402</v>
          </cell>
          <cell r="L2">
            <v>15886000</v>
          </cell>
          <cell r="M2">
            <v>129418</v>
          </cell>
        </row>
        <row r="3">
          <cell r="G3" t="str">
            <v>Q2 2012</v>
          </cell>
          <cell r="H3">
            <v>66741.004672897208</v>
          </cell>
          <cell r="J3">
            <v>72.835349373259803</v>
          </cell>
          <cell r="L3">
            <v>7141287.5</v>
          </cell>
          <cell r="M3">
            <v>98047</v>
          </cell>
        </row>
        <row r="4">
          <cell r="G4" t="str">
            <v>Q3 2012</v>
          </cell>
          <cell r="H4">
            <v>113818.94444444402</v>
          </cell>
          <cell r="J4">
            <v>127.71107093878601</v>
          </cell>
          <cell r="L4">
            <v>12292446</v>
          </cell>
          <cell r="M4">
            <v>96252</v>
          </cell>
        </row>
        <row r="5">
          <cell r="G5" t="str">
            <v>Q4 2012</v>
          </cell>
          <cell r="H5">
            <v>115279.322808511</v>
          </cell>
          <cell r="J5">
            <v>124.502770615161</v>
          </cell>
          <cell r="L5">
            <v>81271922.579999998</v>
          </cell>
          <cell r="M5">
            <v>652772</v>
          </cell>
        </row>
        <row r="6">
          <cell r="G6" t="str">
            <v>Q1 2013</v>
          </cell>
          <cell r="H6">
            <v>102187.5</v>
          </cell>
          <cell r="J6">
            <v>102.08541458541499</v>
          </cell>
          <cell r="L6">
            <v>1635000</v>
          </cell>
          <cell r="M6">
            <v>16016</v>
          </cell>
        </row>
        <row r="7">
          <cell r="G7" t="str">
            <v>Q2 2013</v>
          </cell>
          <cell r="H7">
            <v>89228.855721393003</v>
          </cell>
          <cell r="J7">
            <v>93.808679460423605</v>
          </cell>
          <cell r="L7">
            <v>17935000</v>
          </cell>
          <cell r="M7">
            <v>191187</v>
          </cell>
        </row>
        <row r="8">
          <cell r="G8" t="str">
            <v>Q3 2013</v>
          </cell>
          <cell r="H8">
            <v>117817.62204724399</v>
          </cell>
          <cell r="J8">
            <v>140.84659481338502</v>
          </cell>
          <cell r="L8">
            <v>14962838</v>
          </cell>
          <cell r="M8">
            <v>106235</v>
          </cell>
        </row>
        <row r="9">
          <cell r="G9" t="str">
            <v>Q4 2013</v>
          </cell>
          <cell r="H9">
            <v>131953.68932038799</v>
          </cell>
          <cell r="J9">
            <v>116.921349764501</v>
          </cell>
          <cell r="L9">
            <v>27182460</v>
          </cell>
          <cell r="M9">
            <v>232485</v>
          </cell>
        </row>
        <row r="10">
          <cell r="G10" t="str">
            <v>Q1 2014</v>
          </cell>
          <cell r="H10">
            <v>147697.004518072</v>
          </cell>
          <cell r="J10">
            <v>139.16872809320401</v>
          </cell>
          <cell r="L10">
            <v>98070811</v>
          </cell>
          <cell r="M10">
            <v>704690</v>
          </cell>
        </row>
        <row r="11">
          <cell r="G11" t="str">
            <v>Q2 2014</v>
          </cell>
          <cell r="H11">
            <v>132530.099215116</v>
          </cell>
          <cell r="J11">
            <v>132.44808920639301</v>
          </cell>
          <cell r="L11">
            <v>45590354.130000003</v>
          </cell>
          <cell r="M11">
            <v>344213</v>
          </cell>
        </row>
        <row r="12">
          <cell r="G12" t="str">
            <v>Q3 2014</v>
          </cell>
          <cell r="H12">
            <v>148297.44525547398</v>
          </cell>
          <cell r="J12">
            <v>169.70930961032502</v>
          </cell>
          <cell r="L12">
            <v>40633500</v>
          </cell>
          <cell r="M12">
            <v>239430</v>
          </cell>
        </row>
        <row r="13">
          <cell r="G13" t="str">
            <v>Q4 2014</v>
          </cell>
          <cell r="H13">
            <v>132203.37948717899</v>
          </cell>
          <cell r="J13">
            <v>180.53235339430503</v>
          </cell>
          <cell r="L13">
            <v>25779659</v>
          </cell>
          <cell r="M13">
            <v>142798</v>
          </cell>
        </row>
        <row r="14">
          <cell r="G14" t="str">
            <v>Q1 2015</v>
          </cell>
          <cell r="H14">
            <v>128850</v>
          </cell>
          <cell r="J14">
            <v>141.16883865759399</v>
          </cell>
          <cell r="L14">
            <v>7344450</v>
          </cell>
          <cell r="M14">
            <v>52026</v>
          </cell>
        </row>
        <row r="15">
          <cell r="G15" t="str">
            <v>Q2 2015</v>
          </cell>
          <cell r="H15">
            <v>127900</v>
          </cell>
          <cell r="J15">
            <v>152.47367375322901</v>
          </cell>
          <cell r="L15">
            <v>11511000</v>
          </cell>
          <cell r="M15">
            <v>75063</v>
          </cell>
        </row>
        <row r="16">
          <cell r="G16" t="str">
            <v>Q3 2015</v>
          </cell>
          <cell r="H16">
            <v>148829.15662650598</v>
          </cell>
          <cell r="J16">
            <v>140.677008716567</v>
          </cell>
          <cell r="L16">
            <v>61764100</v>
          </cell>
          <cell r="M16">
            <v>409283</v>
          </cell>
        </row>
        <row r="17">
          <cell r="G17" t="str">
            <v>Q4 2015</v>
          </cell>
          <cell r="H17">
            <v>158905.92373076902</v>
          </cell>
          <cell r="J17">
            <v>143.04250943448503</v>
          </cell>
          <cell r="L17">
            <v>41315540.170000002</v>
          </cell>
          <cell r="M17">
            <v>288834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CQ94"/>
  <sheetViews>
    <sheetView showGridLines="0" tabSelected="1" view="pageBreakPreview" zoomScale="35" zoomScaleNormal="25" zoomScaleSheetLayoutView="35" zoomScalePageLayoutView="20" workbookViewId="0">
      <selection activeCell="O35" sqref="O35"/>
    </sheetView>
  </sheetViews>
  <sheetFormatPr defaultRowHeight="32.25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285156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62" customWidth="1"/>
    <col min="19" max="19" width="18.7109375" style="63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7109375" customWidth="1"/>
    <col min="30" max="30" width="24" customWidth="1"/>
    <col min="31" max="31" width="17.42578125" style="6" customWidth="1"/>
    <col min="32" max="40" width="17.42578125" customWidth="1"/>
    <col min="41" max="41" width="18.85546875" customWidth="1"/>
    <col min="42" max="43" width="17.42578125" customWidth="1"/>
    <col min="44" max="44" width="19.5703125" customWidth="1"/>
    <col min="45" max="46" width="20.28515625" customWidth="1"/>
    <col min="47" max="47" width="21.28515625" customWidth="1"/>
    <col min="48" max="48" width="16.42578125" style="6" customWidth="1"/>
    <col min="49" max="49" width="28.5703125" customWidth="1"/>
    <col min="50" max="50" width="40.28515625" customWidth="1"/>
    <col min="51" max="51" width="18.5703125" customWidth="1"/>
    <col min="52" max="52" width="26.42578125" customWidth="1"/>
    <col min="53" max="53" width="24.7109375" customWidth="1"/>
    <col min="54" max="54" width="30.42578125" customWidth="1"/>
    <col min="55" max="56" width="20.7109375" customWidth="1"/>
    <col min="57" max="58" width="21.42578125" customWidth="1"/>
    <col min="59" max="59" width="20" customWidth="1"/>
    <col min="60" max="60" width="19.42578125" customWidth="1"/>
    <col min="61" max="61" width="15.5703125" style="144" customWidth="1"/>
    <col min="62" max="62" width="49.140625" style="141" customWidth="1"/>
    <col min="63" max="63" width="31.5703125" style="142" customWidth="1"/>
    <col min="64" max="64" width="34.85546875" style="142" customWidth="1"/>
    <col min="65" max="65" width="38.7109375" style="142" customWidth="1"/>
    <col min="66" max="66" width="17.140625" style="142" customWidth="1"/>
    <col min="67" max="67" width="27.85546875" style="143" customWidth="1"/>
    <col min="68" max="68" width="29" style="142" customWidth="1"/>
    <col min="69" max="69" width="32.5703125" style="142" customWidth="1"/>
    <col min="70" max="70" width="15.28515625" style="142" customWidth="1"/>
    <col min="71" max="71" width="16.28515625" customWidth="1"/>
    <col min="72" max="72" width="15.5703125" style="146" customWidth="1"/>
    <col min="73" max="73" width="49.140625" style="141" customWidth="1"/>
    <col min="74" max="74" width="31.5703125" style="142" customWidth="1"/>
    <col min="75" max="75" width="34.85546875" style="142" customWidth="1"/>
    <col min="76" max="76" width="38.7109375" style="142" customWidth="1"/>
    <col min="77" max="77" width="17.140625" style="142" customWidth="1"/>
    <col min="78" max="78" width="27.85546875" style="143" customWidth="1"/>
    <col min="79" max="79" width="29" style="142" customWidth="1"/>
    <col min="80" max="80" width="32.5703125" style="142" customWidth="1"/>
    <col min="81" max="81" width="15.28515625" style="142" customWidth="1"/>
    <col min="82" max="82" width="16.28515625" customWidth="1"/>
    <col min="83" max="83" width="15.5703125" style="144" customWidth="1"/>
    <col min="84" max="84" width="49.140625" style="141" customWidth="1"/>
    <col min="85" max="85" width="31.5703125" style="142" customWidth="1"/>
    <col min="86" max="86" width="34.85546875" style="142" customWidth="1"/>
    <col min="87" max="87" width="38.7109375" style="142" customWidth="1"/>
    <col min="88" max="88" width="17.140625" style="142" customWidth="1"/>
    <col min="89" max="89" width="27.85546875" style="143" customWidth="1"/>
    <col min="90" max="90" width="29" style="142" customWidth="1"/>
    <col min="91" max="91" width="32.5703125" style="142" customWidth="1"/>
    <col min="92" max="92" width="15.28515625" style="142" customWidth="1"/>
    <col min="93" max="93" width="16.28515625" customWidth="1"/>
  </cols>
  <sheetData>
    <row r="1" spans="2:95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16</v>
      </c>
      <c r="BK1" s="9"/>
      <c r="BL1" s="9"/>
      <c r="BM1" s="10"/>
      <c r="BN1" s="11"/>
      <c r="BO1" s="12"/>
      <c r="BP1" s="9"/>
      <c r="BQ1" s="9"/>
      <c r="BR1" s="9"/>
      <c r="BT1" s="7"/>
      <c r="BU1" s="8"/>
      <c r="BV1" s="9"/>
      <c r="BW1" s="9"/>
      <c r="BX1" s="10"/>
      <c r="BY1" s="11"/>
      <c r="BZ1" s="12"/>
      <c r="CA1" s="9"/>
      <c r="CB1" s="9"/>
      <c r="CC1" s="9"/>
      <c r="CE1" s="7"/>
      <c r="CF1" s="8"/>
      <c r="CG1" s="9"/>
      <c r="CH1" s="9"/>
      <c r="CI1" s="10"/>
      <c r="CJ1" s="11"/>
      <c r="CK1" s="12"/>
      <c r="CL1" s="9"/>
      <c r="CM1" s="9"/>
      <c r="CN1" s="9"/>
    </row>
    <row r="2" spans="2:95">
      <c r="D2" s="1"/>
      <c r="E2" s="13"/>
      <c r="F2" s="1"/>
      <c r="G2" s="1"/>
      <c r="H2" s="1"/>
      <c r="I2" s="1"/>
      <c r="J2" s="1"/>
      <c r="K2" s="1"/>
      <c r="L2" s="1"/>
      <c r="O2" s="2"/>
      <c r="P2" s="14" t="s">
        <v>0</v>
      </c>
      <c r="Q2" s="14"/>
      <c r="R2" s="15" t="s">
        <v>1</v>
      </c>
      <c r="S2" s="16" t="s">
        <v>2</v>
      </c>
      <c r="T2" s="17">
        <v>2015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8"/>
      <c r="BJ2" s="19"/>
      <c r="BK2" s="20"/>
      <c r="BL2" s="20"/>
      <c r="BM2" s="20"/>
      <c r="BN2" s="20"/>
      <c r="BO2" s="21"/>
      <c r="BP2" s="20"/>
      <c r="BQ2" s="20"/>
      <c r="BR2" s="20"/>
      <c r="BT2" s="22"/>
      <c r="BU2" s="19"/>
      <c r="BV2" s="20"/>
      <c r="BW2" s="20"/>
      <c r="BX2" s="20"/>
      <c r="BY2" s="20"/>
      <c r="BZ2" s="21"/>
      <c r="CA2" s="20"/>
      <c r="CB2" s="20"/>
      <c r="CC2" s="20"/>
      <c r="CE2" s="18"/>
      <c r="CF2" s="19"/>
      <c r="CG2" s="20"/>
      <c r="CH2" s="20"/>
      <c r="CI2" s="20"/>
      <c r="CJ2" s="20"/>
      <c r="CK2" s="21"/>
      <c r="CL2" s="20"/>
      <c r="CM2" s="20"/>
      <c r="CN2" s="20"/>
    </row>
    <row r="3" spans="2:95" ht="39.75" customHeight="1">
      <c r="B3" s="23" t="str">
        <f>CONCATENATE(B4," Report ")</f>
        <v xml:space="preserve">Pelham Parkway Report </v>
      </c>
      <c r="D3" s="1"/>
      <c r="E3" s="13"/>
      <c r="F3" s="1"/>
      <c r="G3" s="1"/>
      <c r="H3" s="1"/>
      <c r="I3" s="1"/>
      <c r="J3" s="1"/>
      <c r="K3" s="1"/>
      <c r="L3" s="1"/>
      <c r="O3" s="2"/>
      <c r="P3" s="14" t="s">
        <v>3</v>
      </c>
      <c r="Q3" s="14"/>
      <c r="R3" s="24" t="s">
        <v>4</v>
      </c>
      <c r="S3" s="16" t="s">
        <v>5</v>
      </c>
      <c r="T3" s="17">
        <v>4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5"/>
      <c r="BK3" s="9"/>
      <c r="BL3" s="9"/>
      <c r="BM3" s="10"/>
      <c r="BN3" s="26"/>
      <c r="BO3" s="12"/>
      <c r="BP3" s="9"/>
      <c r="BQ3" s="9"/>
      <c r="BR3" s="9"/>
      <c r="BT3" s="7"/>
      <c r="BU3" s="25"/>
      <c r="BV3" s="9"/>
      <c r="BW3" s="9"/>
      <c r="BX3" s="10"/>
      <c r="BY3" s="26"/>
      <c r="BZ3" s="12"/>
      <c r="CA3" s="9"/>
      <c r="CB3" s="9"/>
      <c r="CC3" s="9"/>
      <c r="CE3" s="7"/>
      <c r="CF3" s="25"/>
      <c r="CG3" s="9"/>
      <c r="CH3" s="9"/>
      <c r="CI3" s="10"/>
      <c r="CJ3" s="26"/>
      <c r="CK3" s="12"/>
      <c r="CL3" s="9"/>
      <c r="CM3" s="9"/>
      <c r="CN3" s="9"/>
    </row>
    <row r="4" spans="2:95" ht="36">
      <c r="B4" s="23" t="str">
        <f>CONCATENATE('Interactive charts'!R3)</f>
        <v>Pelham Parkway</v>
      </c>
      <c r="D4" s="1"/>
      <c r="E4" s="13"/>
      <c r="F4" s="1"/>
      <c r="G4" s="1"/>
      <c r="H4" s="1"/>
      <c r="I4" s="1"/>
      <c r="J4" s="1"/>
      <c r="K4" s="1"/>
      <c r="L4" s="1"/>
      <c r="O4" s="2"/>
      <c r="P4" s="16"/>
      <c r="Q4" s="16"/>
      <c r="R4" s="27"/>
      <c r="S4" s="28"/>
      <c r="T4" s="28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5"/>
      <c r="BK4" s="9"/>
      <c r="BL4" s="9"/>
      <c r="BM4" s="10"/>
      <c r="BN4" s="26"/>
      <c r="BO4" s="12"/>
      <c r="BP4" s="9"/>
      <c r="BQ4" s="9"/>
      <c r="BR4" s="9"/>
      <c r="BT4" s="7"/>
      <c r="BU4" s="25"/>
      <c r="BV4" s="9"/>
      <c r="BW4" s="9"/>
      <c r="BX4" s="10"/>
      <c r="BY4" s="26"/>
      <c r="BZ4" s="12"/>
      <c r="CA4" s="9"/>
      <c r="CB4" s="9"/>
      <c r="CC4" s="9"/>
      <c r="CE4" s="7"/>
      <c r="CF4" s="25"/>
      <c r="CG4" s="9"/>
      <c r="CH4" s="9"/>
      <c r="CI4" s="10"/>
      <c r="CJ4" s="26"/>
      <c r="CK4" s="12"/>
      <c r="CL4" s="9"/>
      <c r="CM4" s="9"/>
      <c r="CN4" s="9"/>
    </row>
    <row r="5" spans="2:95" ht="36">
      <c r="B5" s="23" t="s">
        <v>50</v>
      </c>
      <c r="D5" s="1"/>
      <c r="E5" s="13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5"/>
      <c r="BK5" s="9"/>
      <c r="BL5" s="9"/>
      <c r="BM5" s="10"/>
      <c r="BN5" s="26"/>
      <c r="BO5" s="12"/>
      <c r="BP5" s="9"/>
      <c r="BQ5" s="9"/>
      <c r="BR5" s="9"/>
      <c r="BT5" s="7"/>
      <c r="BU5" s="25"/>
      <c r="BV5" s="9"/>
      <c r="BW5" s="9"/>
      <c r="BX5" s="10"/>
      <c r="BY5" s="26"/>
      <c r="BZ5" s="12"/>
      <c r="CA5" s="9"/>
      <c r="CB5" s="9"/>
      <c r="CC5" s="9"/>
      <c r="CE5" s="7"/>
      <c r="CF5" s="25"/>
      <c r="CG5" s="9"/>
      <c r="CH5" s="9"/>
      <c r="CI5" s="10"/>
      <c r="CJ5" s="26"/>
      <c r="CK5" s="12"/>
      <c r="CL5" s="9"/>
      <c r="CM5" s="9"/>
      <c r="CN5" s="9"/>
    </row>
    <row r="6" spans="2:95" ht="36">
      <c r="B6" s="23" t="str">
        <f>CONCATENATE("in ",CONCATENATE('Interactive charts'!R3,", ",'Interactive charts'!R2))</f>
        <v>in Pelham Parkway, Bronx</v>
      </c>
      <c r="D6" s="1"/>
      <c r="E6" s="13"/>
      <c r="F6" s="1"/>
      <c r="G6" s="1"/>
      <c r="H6" s="1"/>
      <c r="I6" s="1"/>
      <c r="J6" s="1"/>
      <c r="K6" s="1"/>
      <c r="L6" s="1"/>
      <c r="O6" s="2"/>
      <c r="P6" s="2"/>
      <c r="Q6" s="2"/>
      <c r="R6" s="29"/>
      <c r="S6" s="30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5"/>
      <c r="BK6" s="9"/>
      <c r="BL6" s="9"/>
      <c r="BM6" s="10"/>
      <c r="BN6" s="26"/>
      <c r="BO6" s="12"/>
      <c r="BP6" s="9"/>
      <c r="BQ6" s="9"/>
      <c r="BR6" s="9"/>
      <c r="BT6" s="7"/>
      <c r="BU6" s="25"/>
      <c r="BV6" s="9"/>
      <c r="BW6" s="9"/>
      <c r="BX6" s="10"/>
      <c r="BY6" s="26"/>
      <c r="BZ6" s="12"/>
      <c r="CA6" s="9"/>
      <c r="CB6" s="9"/>
      <c r="CC6" s="9"/>
      <c r="CE6" s="7"/>
      <c r="CF6" s="25"/>
      <c r="CG6" s="9"/>
      <c r="CH6" s="9"/>
      <c r="CI6" s="10"/>
      <c r="CJ6" s="26"/>
      <c r="CK6" s="12"/>
      <c r="CL6" s="9"/>
      <c r="CM6" s="9"/>
      <c r="CN6" s="9"/>
    </row>
    <row r="7" spans="2:95" ht="27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9"/>
      <c r="S7" s="30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31" t="str">
        <f>IFERROR(IF(BI9&lt;&gt;"","Address",""),"")</f>
        <v>Address</v>
      </c>
      <c r="BK7" s="32" t="str">
        <f>IFERROR(IF(BI9&lt;&gt;"","Sale date",""),"")</f>
        <v>Sale date</v>
      </c>
      <c r="BL7" s="32" t="str">
        <f>IFERROR(IF(BI9&lt;&gt;"","Sale price",""),"")</f>
        <v>Sale price</v>
      </c>
      <c r="BM7" s="32" t="str">
        <f>IFERROR(IF(BI9&lt;&gt;"","Property type",""),"")</f>
        <v>Property type</v>
      </c>
      <c r="BN7" s="32" t="s">
        <v>6</v>
      </c>
      <c r="BO7" s="33" t="str">
        <f>IFERROR(IF(BI9&lt;&gt;"","Price per unit",""),"")</f>
        <v>Price per unit</v>
      </c>
      <c r="BP7" s="34" t="str">
        <f>IFERROR(IF(BI9&lt;&gt;"","Sq. Ft.",""),"")</f>
        <v>Sq. Ft.</v>
      </c>
      <c r="BQ7" s="34" t="str">
        <f>IFERROR(IF(BK9&lt;&gt;"","Price per Sq. Ft.",""),"")</f>
        <v>Price per Sq. Ft.</v>
      </c>
      <c r="BR7" s="35" t="str">
        <f>IFERROR(IF(BK9&lt;&gt;"","Package deal",""),"")</f>
        <v>Package deal</v>
      </c>
      <c r="BS7" s="36"/>
      <c r="BT7" s="37"/>
      <c r="BU7" s="31" t="str">
        <f>IFERROR(IF(BT9&lt;&gt;"","Address",""),"")</f>
        <v/>
      </c>
      <c r="BV7" s="32" t="str">
        <f>IFERROR(IF(BT9&lt;&gt;"","Sale date",""),"")</f>
        <v/>
      </c>
      <c r="BW7" s="32" t="str">
        <f>IFERROR(IF(BT9&lt;&gt;"","Sale price",""),"")</f>
        <v/>
      </c>
      <c r="BX7" s="32" t="str">
        <f>IFERROR(IF(BT9&lt;&gt;"","Property type",""),"")</f>
        <v/>
      </c>
      <c r="BY7" s="32" t="str">
        <f>IFERROR(IF(BT9&lt;&gt;"","Units",""),"")</f>
        <v/>
      </c>
      <c r="BZ7" s="33" t="str">
        <f>IFERROR(IF(BT9&lt;&gt;"","Price per unit",""),"")</f>
        <v/>
      </c>
      <c r="CA7" s="34" t="str">
        <f>IFERROR(IF(BT9&lt;&gt;"","Sq. Ft.",""),"")</f>
        <v/>
      </c>
      <c r="CB7" s="34" t="str">
        <f>IFERROR(IF(BV9&lt;&gt;"","Price per Sq. Ft.",""),"")</f>
        <v/>
      </c>
      <c r="CC7" s="35" t="str">
        <f>IFERROR(IF(BV9&lt;&gt;"","Package deal",""),"")</f>
        <v/>
      </c>
      <c r="CD7" s="36"/>
      <c r="CE7" s="37"/>
      <c r="CF7" s="31" t="str">
        <f>IFERROR(IF(CE9&lt;&gt;"","Address",""),"")</f>
        <v/>
      </c>
      <c r="CG7" s="32" t="str">
        <f>IFERROR(IF(CE9&lt;&gt;"","Sale date",""),"")</f>
        <v/>
      </c>
      <c r="CH7" s="32" t="str">
        <f>IFERROR(IF(CE9&lt;&gt;"","Sale price",""),"")</f>
        <v/>
      </c>
      <c r="CI7" s="32" t="str">
        <f>IFERROR(IF(CE9&lt;&gt;"","Property type",""),"")</f>
        <v/>
      </c>
      <c r="CJ7" s="32" t="str">
        <f>IFERROR(IF(CE9&lt;&gt;"","Units",""),"")</f>
        <v/>
      </c>
      <c r="CK7" s="33" t="str">
        <f>IFERROR(IF(CE9&lt;&gt;"","Price per unit",""),"")</f>
        <v/>
      </c>
      <c r="CL7" s="34" t="str">
        <f>IFERROR(IF(CE9&lt;&gt;"","Sq. Ft.",""),"")</f>
        <v/>
      </c>
      <c r="CM7" s="34" t="str">
        <f>IFERROR(IF(CG9&lt;&gt;"","Price per Sq. Ft.",""),"")</f>
        <v/>
      </c>
      <c r="CN7" s="35" t="str">
        <f>IFERROR(IF(CG9&lt;&gt;"","Package deal",""),"")</f>
        <v/>
      </c>
      <c r="CO7" s="36"/>
      <c r="CP7" s="36"/>
      <c r="CQ7" s="36"/>
    </row>
    <row r="8" spans="2:95" thickBot="1">
      <c r="D8" s="1"/>
      <c r="E8" s="1"/>
      <c r="F8" s="1"/>
      <c r="G8" s="1"/>
      <c r="H8" s="1"/>
      <c r="I8" s="1"/>
      <c r="J8" s="1"/>
      <c r="K8" s="1"/>
      <c r="L8" s="1"/>
      <c r="O8" s="38"/>
      <c r="P8" s="38"/>
      <c r="Q8" s="38"/>
      <c r="R8" s="39"/>
      <c r="S8" s="40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2"/>
      <c r="BI8" s="7"/>
      <c r="BJ8" s="41"/>
      <c r="BK8" s="42"/>
      <c r="BL8" s="42"/>
      <c r="BM8" s="42"/>
      <c r="BN8" s="42"/>
      <c r="BO8" s="43"/>
      <c r="BP8" s="44"/>
      <c r="BQ8" s="44"/>
      <c r="BR8" s="45"/>
      <c r="BS8" s="36"/>
      <c r="BT8" s="37"/>
      <c r="BU8" s="41"/>
      <c r="BV8" s="42"/>
      <c r="BW8" s="42"/>
      <c r="BX8" s="42"/>
      <c r="BY8" s="42"/>
      <c r="BZ8" s="43"/>
      <c r="CA8" s="44"/>
      <c r="CB8" s="44"/>
      <c r="CC8" s="45"/>
      <c r="CD8" s="36"/>
      <c r="CE8" s="37"/>
      <c r="CF8" s="41"/>
      <c r="CG8" s="42"/>
      <c r="CH8" s="42"/>
      <c r="CI8" s="42"/>
      <c r="CJ8" s="42"/>
      <c r="CK8" s="43"/>
      <c r="CL8" s="44"/>
      <c r="CM8" s="44"/>
      <c r="CN8" s="45"/>
      <c r="CO8" s="36"/>
      <c r="CP8" s="36"/>
      <c r="CQ8" s="36"/>
    </row>
    <row r="9" spans="2:95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9"/>
      <c r="S9" s="30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46" t="s">
        <v>29</v>
      </c>
      <c r="BK9" s="47">
        <v>42285</v>
      </c>
      <c r="BL9" s="48">
        <v>15300000</v>
      </c>
      <c r="BM9" s="49" t="s">
        <v>30</v>
      </c>
      <c r="BN9" s="49">
        <v>96</v>
      </c>
      <c r="BO9" s="48">
        <v>159375</v>
      </c>
      <c r="BP9" s="50">
        <v>113018</v>
      </c>
      <c r="BQ9" s="48">
        <v>135.37666566387699</v>
      </c>
      <c r="BR9" s="51" t="s">
        <v>31</v>
      </c>
      <c r="BT9" s="7" t="str">
        <f>IF(BI69&lt;$BJ$1,BI69+1,"")</f>
        <v/>
      </c>
      <c r="BU9" s="46" t="s">
        <v>32</v>
      </c>
      <c r="BV9" s="47" t="s">
        <v>32</v>
      </c>
      <c r="BW9" s="48" t="s">
        <v>32</v>
      </c>
      <c r="BX9" s="49" t="s">
        <v>32</v>
      </c>
      <c r="BY9" s="49" t="s">
        <v>32</v>
      </c>
      <c r="BZ9" s="48" t="s">
        <v>32</v>
      </c>
      <c r="CA9" s="50" t="s">
        <v>32</v>
      </c>
      <c r="CB9" s="48" t="s">
        <v>32</v>
      </c>
      <c r="CC9" s="51" t="s">
        <v>32</v>
      </c>
      <c r="CE9" s="7" t="str">
        <f>IF(BT69&lt;$BJ$1,BT69+1,"")</f>
        <v/>
      </c>
      <c r="CF9" s="46" t="s">
        <v>32</v>
      </c>
      <c r="CG9" s="47" t="s">
        <v>32</v>
      </c>
      <c r="CH9" s="48" t="s">
        <v>32</v>
      </c>
      <c r="CI9" s="49" t="s">
        <v>32</v>
      </c>
      <c r="CJ9" s="49" t="s">
        <v>32</v>
      </c>
      <c r="CK9" s="48" t="s">
        <v>32</v>
      </c>
      <c r="CL9" s="50" t="s">
        <v>32</v>
      </c>
      <c r="CM9" s="48" t="s">
        <v>32</v>
      </c>
      <c r="CN9" s="51" t="s">
        <v>32</v>
      </c>
    </row>
    <row r="10" spans="2:95" ht="31.5">
      <c r="D10" s="1"/>
      <c r="E10" s="1"/>
      <c r="F10" s="1"/>
      <c r="G10" s="1"/>
      <c r="H10" s="1"/>
      <c r="I10" s="1"/>
      <c r="J10" s="1"/>
      <c r="K10" s="1"/>
      <c r="L10" s="1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BI10" s="7">
        <f t="shared" ref="BI10:BI69" si="0">IF(BI9&lt;$BJ$1,BI9+1,"")</f>
        <v>2</v>
      </c>
      <c r="BJ10" s="53" t="s">
        <v>33</v>
      </c>
      <c r="BK10" s="54">
        <v>42285</v>
      </c>
      <c r="BL10" s="55">
        <v>15300000</v>
      </c>
      <c r="BM10" s="56" t="s">
        <v>30</v>
      </c>
      <c r="BN10" s="56">
        <v>98</v>
      </c>
      <c r="BO10" s="55">
        <v>156122.44897959201</v>
      </c>
      <c r="BP10" s="57">
        <v>113018</v>
      </c>
      <c r="BQ10" s="55">
        <v>135.37666566387699</v>
      </c>
      <c r="BR10" s="58" t="s">
        <v>31</v>
      </c>
      <c r="BT10" s="7" t="str">
        <f>IF(BT9&lt;$BJ$1,BT9+1,"")</f>
        <v/>
      </c>
      <c r="BU10" s="53" t="s">
        <v>32</v>
      </c>
      <c r="BV10" s="54" t="s">
        <v>32</v>
      </c>
      <c r="BW10" s="55" t="s">
        <v>32</v>
      </c>
      <c r="BX10" s="56" t="s">
        <v>32</v>
      </c>
      <c r="BY10" s="56" t="s">
        <v>32</v>
      </c>
      <c r="BZ10" s="55" t="s">
        <v>32</v>
      </c>
      <c r="CA10" s="57" t="s">
        <v>32</v>
      </c>
      <c r="CB10" s="55" t="s">
        <v>32</v>
      </c>
      <c r="CC10" s="58" t="s">
        <v>32</v>
      </c>
      <c r="CE10" s="59" t="str">
        <f>IF(CE9&lt;$BJ$1,CE9+1,"")</f>
        <v/>
      </c>
      <c r="CF10" s="53" t="s">
        <v>32</v>
      </c>
      <c r="CG10" s="54" t="s">
        <v>32</v>
      </c>
      <c r="CH10" s="55" t="s">
        <v>32</v>
      </c>
      <c r="CI10" s="56" t="s">
        <v>32</v>
      </c>
      <c r="CJ10" s="56" t="s">
        <v>32</v>
      </c>
      <c r="CK10" s="55" t="s">
        <v>32</v>
      </c>
      <c r="CL10" s="57" t="s">
        <v>32</v>
      </c>
      <c r="CM10" s="55" t="s">
        <v>32</v>
      </c>
      <c r="CN10" s="58" t="s">
        <v>32</v>
      </c>
    </row>
    <row r="11" spans="2:95" ht="37.5" customHeight="1">
      <c r="D11" s="1"/>
      <c r="E11" s="1"/>
      <c r="F11" s="1"/>
      <c r="G11" s="1"/>
      <c r="H11" s="1"/>
      <c r="I11" s="1"/>
      <c r="J11" s="1"/>
      <c r="K11" s="1"/>
      <c r="L11" s="1"/>
      <c r="O11" s="60" t="s">
        <v>51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BI11" s="7">
        <f t="shared" si="0"/>
        <v>3</v>
      </c>
      <c r="BJ11" s="46" t="s">
        <v>34</v>
      </c>
      <c r="BK11" s="47">
        <v>42279</v>
      </c>
      <c r="BL11" s="48">
        <v>4918540.17</v>
      </c>
      <c r="BM11" s="49" t="s">
        <v>35</v>
      </c>
      <c r="BN11" s="49">
        <v>8</v>
      </c>
      <c r="BO11" s="48">
        <v>153704.3803125</v>
      </c>
      <c r="BP11" s="50">
        <v>7058</v>
      </c>
      <c r="BQ11" s="48">
        <v>168.78998524365102</v>
      </c>
      <c r="BR11" s="51" t="s">
        <v>36</v>
      </c>
      <c r="BT11" s="7" t="str">
        <f t="shared" ref="BT11:BT69" si="1">IF(BT10&lt;$BJ$1,BT10+1,"")</f>
        <v/>
      </c>
      <c r="BU11" s="46" t="s">
        <v>32</v>
      </c>
      <c r="BV11" s="47" t="s">
        <v>32</v>
      </c>
      <c r="BW11" s="48" t="s">
        <v>32</v>
      </c>
      <c r="BX11" s="49" t="s">
        <v>32</v>
      </c>
      <c r="BY11" s="49" t="s">
        <v>32</v>
      </c>
      <c r="BZ11" s="48" t="s">
        <v>32</v>
      </c>
      <c r="CA11" s="50" t="s">
        <v>32</v>
      </c>
      <c r="CB11" s="48" t="s">
        <v>32</v>
      </c>
      <c r="CC11" s="51" t="s">
        <v>32</v>
      </c>
      <c r="CE11" s="7" t="str">
        <f t="shared" ref="CE11:CE69" si="2">IF(CE10&lt;$BJ$1,CE10+1,"")</f>
        <v/>
      </c>
      <c r="CF11" s="46" t="s">
        <v>32</v>
      </c>
      <c r="CG11" s="47" t="s">
        <v>32</v>
      </c>
      <c r="CH11" s="48" t="s">
        <v>32</v>
      </c>
      <c r="CI11" s="49" t="s">
        <v>32</v>
      </c>
      <c r="CJ11" s="49" t="s">
        <v>32</v>
      </c>
      <c r="CK11" s="48" t="s">
        <v>32</v>
      </c>
      <c r="CL11" s="50" t="s">
        <v>32</v>
      </c>
      <c r="CM11" s="48" t="s">
        <v>32</v>
      </c>
      <c r="CN11" s="51" t="s">
        <v>32</v>
      </c>
    </row>
    <row r="12" spans="2:95" ht="37.5" customHeight="1">
      <c r="D12" s="1"/>
      <c r="E12" s="1"/>
      <c r="F12" s="1"/>
      <c r="G12" s="1"/>
      <c r="H12" s="1"/>
      <c r="I12" s="1"/>
      <c r="J12" s="1"/>
      <c r="K12" s="1"/>
      <c r="L12" s="1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BI12" s="7">
        <f t="shared" si="0"/>
        <v>4</v>
      </c>
      <c r="BJ12" s="53" t="s">
        <v>37</v>
      </c>
      <c r="BK12" s="54">
        <v>42279</v>
      </c>
      <c r="BL12" s="55">
        <v>4918540.17</v>
      </c>
      <c r="BM12" s="56" t="s">
        <v>35</v>
      </c>
      <c r="BN12" s="56">
        <v>8</v>
      </c>
      <c r="BO12" s="55">
        <v>153704.3803125</v>
      </c>
      <c r="BP12" s="57">
        <v>6886</v>
      </c>
      <c r="BQ12" s="55">
        <v>168.78998524365102</v>
      </c>
      <c r="BR12" s="58" t="s">
        <v>36</v>
      </c>
      <c r="BT12" s="7" t="str">
        <f t="shared" si="1"/>
        <v/>
      </c>
      <c r="BU12" s="53" t="s">
        <v>32</v>
      </c>
      <c r="BV12" s="54" t="s">
        <v>32</v>
      </c>
      <c r="BW12" s="55" t="s">
        <v>32</v>
      </c>
      <c r="BX12" s="56" t="s">
        <v>32</v>
      </c>
      <c r="BY12" s="56" t="s">
        <v>32</v>
      </c>
      <c r="BZ12" s="55" t="s">
        <v>32</v>
      </c>
      <c r="CA12" s="57" t="s">
        <v>32</v>
      </c>
      <c r="CB12" s="55" t="s">
        <v>32</v>
      </c>
      <c r="CC12" s="58" t="s">
        <v>32</v>
      </c>
      <c r="CE12" s="7" t="str">
        <f t="shared" si="2"/>
        <v/>
      </c>
      <c r="CF12" s="53" t="s">
        <v>32</v>
      </c>
      <c r="CG12" s="54" t="s">
        <v>32</v>
      </c>
      <c r="CH12" s="55" t="s">
        <v>32</v>
      </c>
      <c r="CI12" s="56" t="s">
        <v>32</v>
      </c>
      <c r="CJ12" s="56" t="s">
        <v>32</v>
      </c>
      <c r="CK12" s="55" t="s">
        <v>32</v>
      </c>
      <c r="CL12" s="57" t="s">
        <v>32</v>
      </c>
      <c r="CM12" s="55" t="s">
        <v>32</v>
      </c>
      <c r="CN12" s="58" t="s">
        <v>32</v>
      </c>
    </row>
    <row r="13" spans="2:95" ht="37.5" customHeight="1">
      <c r="D13" s="1"/>
      <c r="E13" s="1"/>
      <c r="F13" s="1"/>
      <c r="G13" s="1"/>
      <c r="H13" s="1"/>
      <c r="I13" s="1"/>
      <c r="J13" s="1"/>
      <c r="K13" s="1"/>
      <c r="L13" s="1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BI13" s="7">
        <f t="shared" si="0"/>
        <v>5</v>
      </c>
      <c r="BJ13" s="46" t="s">
        <v>38</v>
      </c>
      <c r="BK13" s="47">
        <v>42279</v>
      </c>
      <c r="BL13" s="48">
        <v>4918540.17</v>
      </c>
      <c r="BM13" s="49" t="s">
        <v>35</v>
      </c>
      <c r="BN13" s="49">
        <v>8</v>
      </c>
      <c r="BO13" s="48">
        <v>153704.3803125</v>
      </c>
      <c r="BP13" s="50">
        <v>6886</v>
      </c>
      <c r="BQ13" s="48">
        <v>168.78998524365102</v>
      </c>
      <c r="BR13" s="51" t="s">
        <v>36</v>
      </c>
      <c r="BT13" s="7" t="str">
        <f t="shared" si="1"/>
        <v/>
      </c>
      <c r="BU13" s="46" t="s">
        <v>32</v>
      </c>
      <c r="BV13" s="47" t="s">
        <v>32</v>
      </c>
      <c r="BW13" s="48" t="s">
        <v>32</v>
      </c>
      <c r="BX13" s="49" t="s">
        <v>32</v>
      </c>
      <c r="BY13" s="49" t="s">
        <v>32</v>
      </c>
      <c r="BZ13" s="48" t="s">
        <v>32</v>
      </c>
      <c r="CA13" s="50" t="s">
        <v>32</v>
      </c>
      <c r="CB13" s="48" t="s">
        <v>32</v>
      </c>
      <c r="CC13" s="51" t="s">
        <v>32</v>
      </c>
      <c r="CE13" s="7" t="str">
        <f t="shared" si="2"/>
        <v/>
      </c>
      <c r="CF13" s="46" t="s">
        <v>32</v>
      </c>
      <c r="CG13" s="47" t="s">
        <v>32</v>
      </c>
      <c r="CH13" s="48" t="s">
        <v>32</v>
      </c>
      <c r="CI13" s="49" t="s">
        <v>32</v>
      </c>
      <c r="CJ13" s="49" t="s">
        <v>32</v>
      </c>
      <c r="CK13" s="48" t="s">
        <v>32</v>
      </c>
      <c r="CL13" s="50" t="s">
        <v>32</v>
      </c>
      <c r="CM13" s="48" t="s">
        <v>32</v>
      </c>
      <c r="CN13" s="51" t="s">
        <v>32</v>
      </c>
    </row>
    <row r="14" spans="2:95" ht="37.5" customHeight="1">
      <c r="D14" s="1"/>
      <c r="E14" s="1"/>
      <c r="F14" s="1"/>
      <c r="G14" s="1"/>
      <c r="H14" s="1"/>
      <c r="I14" s="1"/>
      <c r="J14" s="1"/>
      <c r="K14" s="1"/>
      <c r="L14" s="1"/>
      <c r="O14" s="61" t="str">
        <f>CONCATENATE(R3,", ",R2)</f>
        <v>Pelham Parkway, Bronx</v>
      </c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BI14" s="7">
        <f t="shared" si="0"/>
        <v>6</v>
      </c>
      <c r="BJ14" s="53" t="s">
        <v>39</v>
      </c>
      <c r="BK14" s="54">
        <v>42279</v>
      </c>
      <c r="BL14" s="55">
        <v>4918540.17</v>
      </c>
      <c r="BM14" s="56" t="s">
        <v>35</v>
      </c>
      <c r="BN14" s="56">
        <v>8</v>
      </c>
      <c r="BO14" s="55">
        <v>153704.3803125</v>
      </c>
      <c r="BP14" s="57">
        <v>8310</v>
      </c>
      <c r="BQ14" s="55">
        <v>168.78998524365102</v>
      </c>
      <c r="BR14" s="58" t="s">
        <v>36</v>
      </c>
      <c r="BT14" s="7" t="str">
        <f t="shared" si="1"/>
        <v/>
      </c>
      <c r="BU14" s="53" t="s">
        <v>32</v>
      </c>
      <c r="BV14" s="54" t="s">
        <v>32</v>
      </c>
      <c r="BW14" s="55" t="s">
        <v>32</v>
      </c>
      <c r="BX14" s="56" t="s">
        <v>32</v>
      </c>
      <c r="BY14" s="56" t="s">
        <v>32</v>
      </c>
      <c r="BZ14" s="55" t="s">
        <v>32</v>
      </c>
      <c r="CA14" s="57" t="s">
        <v>32</v>
      </c>
      <c r="CB14" s="55" t="s">
        <v>32</v>
      </c>
      <c r="CC14" s="58" t="s">
        <v>32</v>
      </c>
      <c r="CE14" s="7" t="str">
        <f t="shared" si="2"/>
        <v/>
      </c>
      <c r="CF14" s="53" t="s">
        <v>32</v>
      </c>
      <c r="CG14" s="54" t="s">
        <v>32</v>
      </c>
      <c r="CH14" s="55" t="s">
        <v>32</v>
      </c>
      <c r="CI14" s="56" t="s">
        <v>32</v>
      </c>
      <c r="CJ14" s="56" t="s">
        <v>32</v>
      </c>
      <c r="CK14" s="55" t="s">
        <v>32</v>
      </c>
      <c r="CL14" s="57" t="s">
        <v>32</v>
      </c>
      <c r="CM14" s="55" t="s">
        <v>32</v>
      </c>
      <c r="CN14" s="58" t="s">
        <v>32</v>
      </c>
    </row>
    <row r="15" spans="2:95" ht="37.5" customHeight="1">
      <c r="D15" s="1"/>
      <c r="E15" s="1"/>
      <c r="F15" s="1"/>
      <c r="G15" s="1"/>
      <c r="H15" s="1"/>
      <c r="I15" s="1"/>
      <c r="J15" s="1"/>
      <c r="K15" s="1"/>
      <c r="L15" s="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BI15" s="7">
        <f t="shared" si="0"/>
        <v>7</v>
      </c>
      <c r="BJ15" s="46" t="s">
        <v>40</v>
      </c>
      <c r="BK15" s="47">
        <v>42368</v>
      </c>
      <c r="BL15" s="48">
        <v>750000</v>
      </c>
      <c r="BM15" s="49" t="s">
        <v>35</v>
      </c>
      <c r="BN15" s="49">
        <v>3</v>
      </c>
      <c r="BO15" s="48">
        <v>250000</v>
      </c>
      <c r="BP15" s="50">
        <v>3906</v>
      </c>
      <c r="BQ15" s="48">
        <v>192.012288786482</v>
      </c>
      <c r="BR15" s="51" t="s">
        <v>31</v>
      </c>
      <c r="BT15" s="7" t="str">
        <f t="shared" si="1"/>
        <v/>
      </c>
      <c r="BU15" s="46" t="s">
        <v>32</v>
      </c>
      <c r="BV15" s="47" t="s">
        <v>32</v>
      </c>
      <c r="BW15" s="48" t="s">
        <v>32</v>
      </c>
      <c r="BX15" s="49" t="s">
        <v>32</v>
      </c>
      <c r="BY15" s="49" t="s">
        <v>32</v>
      </c>
      <c r="BZ15" s="48" t="s">
        <v>32</v>
      </c>
      <c r="CA15" s="50" t="s">
        <v>32</v>
      </c>
      <c r="CB15" s="48" t="s">
        <v>32</v>
      </c>
      <c r="CC15" s="51" t="s">
        <v>32</v>
      </c>
      <c r="CE15" s="7" t="str">
        <f t="shared" si="2"/>
        <v/>
      </c>
      <c r="CF15" s="46" t="s">
        <v>32</v>
      </c>
      <c r="CG15" s="47" t="s">
        <v>32</v>
      </c>
      <c r="CH15" s="48" t="s">
        <v>32</v>
      </c>
      <c r="CI15" s="49" t="s">
        <v>32</v>
      </c>
      <c r="CJ15" s="49" t="s">
        <v>32</v>
      </c>
      <c r="CK15" s="48" t="s">
        <v>32</v>
      </c>
      <c r="CL15" s="50" t="s">
        <v>32</v>
      </c>
      <c r="CM15" s="48" t="s">
        <v>32</v>
      </c>
      <c r="CN15" s="51" t="s">
        <v>32</v>
      </c>
    </row>
    <row r="16" spans="2:95" ht="37.5" customHeight="1">
      <c r="D16" s="1"/>
      <c r="E16" s="1"/>
      <c r="F16" s="1"/>
      <c r="G16" s="1"/>
      <c r="H16" s="1"/>
      <c r="I16" s="1"/>
      <c r="J16" s="1"/>
      <c r="K16" s="1"/>
      <c r="L16" s="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BI16" s="7">
        <f t="shared" si="0"/>
        <v>8</v>
      </c>
      <c r="BJ16" s="53" t="s">
        <v>41</v>
      </c>
      <c r="BK16" s="54">
        <v>42359</v>
      </c>
      <c r="BL16" s="55">
        <v>682000</v>
      </c>
      <c r="BM16" s="56" t="s">
        <v>35</v>
      </c>
      <c r="BN16" s="56">
        <v>3</v>
      </c>
      <c r="BO16" s="55">
        <v>227333.33333333302</v>
      </c>
      <c r="BP16" s="57">
        <v>5400</v>
      </c>
      <c r="BQ16" s="55">
        <v>126.29629629629601</v>
      </c>
      <c r="BR16" s="58" t="s">
        <v>31</v>
      </c>
      <c r="BT16" s="7" t="str">
        <f t="shared" si="1"/>
        <v/>
      </c>
      <c r="BU16" s="53" t="s">
        <v>32</v>
      </c>
      <c r="BV16" s="54" t="s">
        <v>32</v>
      </c>
      <c r="BW16" s="55" t="s">
        <v>32</v>
      </c>
      <c r="BX16" s="56" t="s">
        <v>32</v>
      </c>
      <c r="BY16" s="56" t="s">
        <v>32</v>
      </c>
      <c r="BZ16" s="55" t="s">
        <v>32</v>
      </c>
      <c r="CA16" s="57" t="s">
        <v>32</v>
      </c>
      <c r="CB16" s="55" t="s">
        <v>32</v>
      </c>
      <c r="CC16" s="58" t="s">
        <v>32</v>
      </c>
      <c r="CE16" s="7" t="str">
        <f t="shared" si="2"/>
        <v/>
      </c>
      <c r="CF16" s="53" t="s">
        <v>32</v>
      </c>
      <c r="CG16" s="54" t="s">
        <v>32</v>
      </c>
      <c r="CH16" s="55" t="s">
        <v>32</v>
      </c>
      <c r="CI16" s="56" t="s">
        <v>32</v>
      </c>
      <c r="CJ16" s="56" t="s">
        <v>32</v>
      </c>
      <c r="CK16" s="55" t="s">
        <v>32</v>
      </c>
      <c r="CL16" s="57" t="s">
        <v>32</v>
      </c>
      <c r="CM16" s="55" t="s">
        <v>32</v>
      </c>
      <c r="CN16" s="58" t="s">
        <v>32</v>
      </c>
    </row>
    <row r="17" spans="1:92" ht="37.5" customHeight="1">
      <c r="D17" s="1"/>
      <c r="E17" s="1"/>
      <c r="F17" s="1"/>
      <c r="G17" s="1"/>
      <c r="H17" s="1"/>
      <c r="I17" s="1"/>
      <c r="J17" s="1"/>
      <c r="K17" s="1"/>
      <c r="L17" s="1"/>
      <c r="BI17" s="7">
        <f t="shared" si="0"/>
        <v>9</v>
      </c>
      <c r="BJ17" s="46" t="s">
        <v>42</v>
      </c>
      <c r="BK17" s="47">
        <v>42352</v>
      </c>
      <c r="BL17" s="48">
        <v>625000</v>
      </c>
      <c r="BM17" s="49" t="s">
        <v>35</v>
      </c>
      <c r="BN17" s="49">
        <v>3</v>
      </c>
      <c r="BO17" s="48">
        <v>208333.33333333302</v>
      </c>
      <c r="BP17" s="50">
        <v>3384</v>
      </c>
      <c r="BQ17" s="48">
        <v>184.69267139479899</v>
      </c>
      <c r="BR17" s="51" t="s">
        <v>31</v>
      </c>
      <c r="BT17" s="7" t="str">
        <f t="shared" si="1"/>
        <v/>
      </c>
      <c r="BU17" s="46" t="s">
        <v>32</v>
      </c>
      <c r="BV17" s="47" t="s">
        <v>32</v>
      </c>
      <c r="BW17" s="48" t="s">
        <v>32</v>
      </c>
      <c r="BX17" s="49" t="s">
        <v>32</v>
      </c>
      <c r="BY17" s="49" t="s">
        <v>32</v>
      </c>
      <c r="BZ17" s="48" t="s">
        <v>32</v>
      </c>
      <c r="CA17" s="50" t="s">
        <v>32</v>
      </c>
      <c r="CB17" s="48" t="s">
        <v>32</v>
      </c>
      <c r="CC17" s="51" t="s">
        <v>32</v>
      </c>
      <c r="CE17" s="7" t="str">
        <f t="shared" si="2"/>
        <v/>
      </c>
      <c r="CF17" s="46" t="s">
        <v>32</v>
      </c>
      <c r="CG17" s="47" t="s">
        <v>32</v>
      </c>
      <c r="CH17" s="48" t="s">
        <v>32</v>
      </c>
      <c r="CI17" s="49" t="s">
        <v>32</v>
      </c>
      <c r="CJ17" s="49" t="s">
        <v>32</v>
      </c>
      <c r="CK17" s="48" t="s">
        <v>32</v>
      </c>
      <c r="CL17" s="50" t="s">
        <v>32</v>
      </c>
      <c r="CM17" s="48" t="s">
        <v>32</v>
      </c>
      <c r="CN17" s="51" t="s">
        <v>32</v>
      </c>
    </row>
    <row r="18" spans="1:92" ht="37.5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53" t="s">
        <v>43</v>
      </c>
      <c r="BK18" s="54">
        <v>42333</v>
      </c>
      <c r="BL18" s="55">
        <v>615000</v>
      </c>
      <c r="BM18" s="56" t="s">
        <v>35</v>
      </c>
      <c r="BN18" s="56">
        <v>4</v>
      </c>
      <c r="BO18" s="55">
        <v>153750</v>
      </c>
      <c r="BP18" s="57">
        <v>3360</v>
      </c>
      <c r="BQ18" s="55">
        <v>183.03571428571402</v>
      </c>
      <c r="BR18" s="58" t="s">
        <v>31</v>
      </c>
      <c r="BT18" s="7" t="str">
        <f t="shared" si="1"/>
        <v/>
      </c>
      <c r="BU18" s="53" t="s">
        <v>32</v>
      </c>
      <c r="BV18" s="54" t="s">
        <v>32</v>
      </c>
      <c r="BW18" s="55" t="s">
        <v>32</v>
      </c>
      <c r="BX18" s="56" t="s">
        <v>32</v>
      </c>
      <c r="BY18" s="56" t="s">
        <v>32</v>
      </c>
      <c r="BZ18" s="55" t="s">
        <v>32</v>
      </c>
      <c r="CA18" s="57" t="s">
        <v>32</v>
      </c>
      <c r="CB18" s="55" t="s">
        <v>32</v>
      </c>
      <c r="CC18" s="58" t="s">
        <v>32</v>
      </c>
      <c r="CE18" s="7" t="str">
        <f t="shared" si="2"/>
        <v/>
      </c>
      <c r="CF18" s="53" t="s">
        <v>32</v>
      </c>
      <c r="CG18" s="54" t="s">
        <v>32</v>
      </c>
      <c r="CH18" s="55" t="s">
        <v>32</v>
      </c>
      <c r="CI18" s="56" t="s">
        <v>32</v>
      </c>
      <c r="CJ18" s="56" t="s">
        <v>32</v>
      </c>
      <c r="CK18" s="55" t="s">
        <v>32</v>
      </c>
      <c r="CL18" s="57" t="s">
        <v>32</v>
      </c>
      <c r="CM18" s="55" t="s">
        <v>32</v>
      </c>
      <c r="CN18" s="58" t="s">
        <v>32</v>
      </c>
    </row>
    <row r="19" spans="1:92" ht="37.5" customHeight="1">
      <c r="A19" s="1"/>
      <c r="B19" s="64"/>
      <c r="C19" s="1"/>
      <c r="D19" s="1"/>
      <c r="E19" s="1"/>
      <c r="F19" s="1"/>
      <c r="G19" s="1"/>
      <c r="H19" s="1"/>
      <c r="I19" s="1"/>
      <c r="J19" s="1"/>
      <c r="K19" s="1"/>
      <c r="L19" s="1"/>
      <c r="P19" s="65"/>
      <c r="Q19" s="66"/>
      <c r="R19" s="67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BI19" s="7">
        <f t="shared" si="0"/>
        <v>11</v>
      </c>
      <c r="BJ19" s="46" t="s">
        <v>44</v>
      </c>
      <c r="BK19" s="47">
        <v>42292</v>
      </c>
      <c r="BL19" s="48">
        <v>600000</v>
      </c>
      <c r="BM19" s="49" t="s">
        <v>35</v>
      </c>
      <c r="BN19" s="49">
        <v>3</v>
      </c>
      <c r="BO19" s="48">
        <v>200000</v>
      </c>
      <c r="BP19" s="50">
        <v>3638</v>
      </c>
      <c r="BQ19" s="48">
        <v>164.92578339747101</v>
      </c>
      <c r="BR19" s="51" t="s">
        <v>31</v>
      </c>
      <c r="BT19" s="7" t="str">
        <f t="shared" si="1"/>
        <v/>
      </c>
      <c r="BU19" s="46" t="s">
        <v>32</v>
      </c>
      <c r="BV19" s="47" t="s">
        <v>32</v>
      </c>
      <c r="BW19" s="48" t="s">
        <v>32</v>
      </c>
      <c r="BX19" s="49" t="s">
        <v>32</v>
      </c>
      <c r="BY19" s="49" t="s">
        <v>32</v>
      </c>
      <c r="BZ19" s="48" t="s">
        <v>32</v>
      </c>
      <c r="CA19" s="50" t="s">
        <v>32</v>
      </c>
      <c r="CB19" s="48" t="s">
        <v>32</v>
      </c>
      <c r="CC19" s="51" t="s">
        <v>32</v>
      </c>
      <c r="CE19" s="7" t="str">
        <f t="shared" si="2"/>
        <v/>
      </c>
      <c r="CF19" s="46" t="s">
        <v>32</v>
      </c>
      <c r="CG19" s="47" t="s">
        <v>32</v>
      </c>
      <c r="CH19" s="48" t="s">
        <v>32</v>
      </c>
      <c r="CI19" s="49" t="s">
        <v>32</v>
      </c>
      <c r="CJ19" s="49" t="s">
        <v>32</v>
      </c>
      <c r="CK19" s="48" t="s">
        <v>32</v>
      </c>
      <c r="CL19" s="50" t="s">
        <v>32</v>
      </c>
      <c r="CM19" s="48" t="s">
        <v>32</v>
      </c>
      <c r="CN19" s="51" t="s">
        <v>32</v>
      </c>
    </row>
    <row r="20" spans="1:92" ht="37.5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8"/>
      <c r="Q20" s="68"/>
      <c r="R20" s="69"/>
      <c r="S20" s="68"/>
      <c r="T20" s="68"/>
      <c r="U20" s="68"/>
      <c r="V20" s="68"/>
      <c r="W20" s="68"/>
      <c r="X20" s="68"/>
      <c r="Y20" s="68"/>
      <c r="Z20" s="68"/>
      <c r="AA20" s="68"/>
      <c r="AB20" s="68"/>
      <c r="BI20" s="7">
        <f t="shared" si="0"/>
        <v>12</v>
      </c>
      <c r="BJ20" s="53" t="s">
        <v>45</v>
      </c>
      <c r="BK20" s="54">
        <v>42314</v>
      </c>
      <c r="BL20" s="55">
        <v>557500</v>
      </c>
      <c r="BM20" s="56" t="s">
        <v>35</v>
      </c>
      <c r="BN20" s="56">
        <v>3</v>
      </c>
      <c r="BO20" s="55">
        <v>185833.33333333302</v>
      </c>
      <c r="BP20" s="57">
        <v>2592</v>
      </c>
      <c r="BQ20" s="55">
        <v>215.08487654320999</v>
      </c>
      <c r="BR20" s="58" t="s">
        <v>31</v>
      </c>
      <c r="BT20" s="7" t="str">
        <f t="shared" si="1"/>
        <v/>
      </c>
      <c r="BU20" s="53" t="s">
        <v>32</v>
      </c>
      <c r="BV20" s="54" t="s">
        <v>32</v>
      </c>
      <c r="BW20" s="55" t="s">
        <v>32</v>
      </c>
      <c r="BX20" s="56" t="s">
        <v>32</v>
      </c>
      <c r="BY20" s="56" t="s">
        <v>32</v>
      </c>
      <c r="BZ20" s="55" t="s">
        <v>32</v>
      </c>
      <c r="CA20" s="57" t="s">
        <v>32</v>
      </c>
      <c r="CB20" s="55" t="s">
        <v>32</v>
      </c>
      <c r="CC20" s="58" t="s">
        <v>32</v>
      </c>
      <c r="CE20" s="7" t="str">
        <f t="shared" si="2"/>
        <v/>
      </c>
      <c r="CF20" s="53" t="s">
        <v>32</v>
      </c>
      <c r="CG20" s="54" t="s">
        <v>32</v>
      </c>
      <c r="CH20" s="55" t="s">
        <v>32</v>
      </c>
      <c r="CI20" s="56" t="s">
        <v>32</v>
      </c>
      <c r="CJ20" s="56" t="s">
        <v>32</v>
      </c>
      <c r="CK20" s="55" t="s">
        <v>32</v>
      </c>
      <c r="CL20" s="57" t="s">
        <v>32</v>
      </c>
      <c r="CM20" s="55" t="s">
        <v>32</v>
      </c>
      <c r="CN20" s="58" t="s">
        <v>32</v>
      </c>
    </row>
    <row r="21" spans="1:92" ht="37.5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70"/>
      <c r="S21"/>
      <c r="V21" s="71"/>
      <c r="BI21" s="7">
        <f t="shared" si="0"/>
        <v>13</v>
      </c>
      <c r="BJ21" s="46" t="s">
        <v>46</v>
      </c>
      <c r="BK21" s="47">
        <v>42286</v>
      </c>
      <c r="BL21" s="48">
        <v>556500</v>
      </c>
      <c r="BM21" s="49" t="s">
        <v>35</v>
      </c>
      <c r="BN21" s="49">
        <v>6</v>
      </c>
      <c r="BO21" s="48">
        <v>92750</v>
      </c>
      <c r="BP21" s="50">
        <v>3149</v>
      </c>
      <c r="BQ21" s="48">
        <v>176.72276913305799</v>
      </c>
      <c r="BR21" s="51" t="s">
        <v>31</v>
      </c>
      <c r="BT21" s="7" t="str">
        <f t="shared" si="1"/>
        <v/>
      </c>
      <c r="BU21" s="46" t="s">
        <v>32</v>
      </c>
      <c r="BV21" s="47" t="s">
        <v>32</v>
      </c>
      <c r="BW21" s="48" t="s">
        <v>32</v>
      </c>
      <c r="BX21" s="49" t="s">
        <v>32</v>
      </c>
      <c r="BY21" s="49" t="s">
        <v>32</v>
      </c>
      <c r="BZ21" s="48" t="s">
        <v>32</v>
      </c>
      <c r="CA21" s="50" t="s">
        <v>32</v>
      </c>
      <c r="CB21" s="48" t="s">
        <v>32</v>
      </c>
      <c r="CC21" s="51" t="s">
        <v>32</v>
      </c>
      <c r="CE21" s="7" t="str">
        <f t="shared" si="2"/>
        <v/>
      </c>
      <c r="CF21" s="46" t="s">
        <v>32</v>
      </c>
      <c r="CG21" s="47" t="s">
        <v>32</v>
      </c>
      <c r="CH21" s="48" t="s">
        <v>32</v>
      </c>
      <c r="CI21" s="49" t="s">
        <v>32</v>
      </c>
      <c r="CJ21" s="49" t="s">
        <v>32</v>
      </c>
      <c r="CK21" s="48" t="s">
        <v>32</v>
      </c>
      <c r="CL21" s="50" t="s">
        <v>32</v>
      </c>
      <c r="CM21" s="48" t="s">
        <v>32</v>
      </c>
      <c r="CN21" s="51" t="s">
        <v>32</v>
      </c>
    </row>
    <row r="22" spans="1:92" ht="37.5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70"/>
      <c r="S22"/>
      <c r="BI22" s="7">
        <f t="shared" si="0"/>
        <v>14</v>
      </c>
      <c r="BJ22" s="53" t="s">
        <v>47</v>
      </c>
      <c r="BK22" s="54">
        <v>42368</v>
      </c>
      <c r="BL22" s="55">
        <v>541000</v>
      </c>
      <c r="BM22" s="56" t="s">
        <v>35</v>
      </c>
      <c r="BN22" s="56">
        <v>3</v>
      </c>
      <c r="BO22" s="55">
        <v>180333.33333333302</v>
      </c>
      <c r="BP22" s="57">
        <v>2144</v>
      </c>
      <c r="BQ22" s="55">
        <v>252.33208955223901</v>
      </c>
      <c r="BR22" s="58" t="s">
        <v>31</v>
      </c>
      <c r="BT22" s="7" t="str">
        <f t="shared" si="1"/>
        <v/>
      </c>
      <c r="BU22" s="53" t="s">
        <v>32</v>
      </c>
      <c r="BV22" s="54" t="s">
        <v>32</v>
      </c>
      <c r="BW22" s="55" t="s">
        <v>32</v>
      </c>
      <c r="BX22" s="56" t="s">
        <v>32</v>
      </c>
      <c r="BY22" s="56" t="s">
        <v>32</v>
      </c>
      <c r="BZ22" s="55" t="s">
        <v>32</v>
      </c>
      <c r="CA22" s="57" t="s">
        <v>32</v>
      </c>
      <c r="CB22" s="55" t="s">
        <v>32</v>
      </c>
      <c r="CC22" s="58" t="s">
        <v>32</v>
      </c>
      <c r="CE22" s="7" t="str">
        <f t="shared" si="2"/>
        <v/>
      </c>
      <c r="CF22" s="53" t="s">
        <v>32</v>
      </c>
      <c r="CG22" s="54" t="s">
        <v>32</v>
      </c>
      <c r="CH22" s="55" t="s">
        <v>32</v>
      </c>
      <c r="CI22" s="56" t="s">
        <v>32</v>
      </c>
      <c r="CJ22" s="56" t="s">
        <v>32</v>
      </c>
      <c r="CK22" s="55" t="s">
        <v>32</v>
      </c>
      <c r="CL22" s="57" t="s">
        <v>32</v>
      </c>
      <c r="CM22" s="55" t="s">
        <v>32</v>
      </c>
      <c r="CN22" s="58" t="s">
        <v>32</v>
      </c>
    </row>
    <row r="23" spans="1:92" ht="37.5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72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BB23" s="73"/>
      <c r="BI23" s="7">
        <f t="shared" si="0"/>
        <v>15</v>
      </c>
      <c r="BJ23" s="46" t="s">
        <v>48</v>
      </c>
      <c r="BK23" s="47">
        <v>42366</v>
      </c>
      <c r="BL23" s="48">
        <v>520000</v>
      </c>
      <c r="BM23" s="49" t="s">
        <v>35</v>
      </c>
      <c r="BN23" s="49">
        <v>3</v>
      </c>
      <c r="BO23" s="48">
        <v>173333.33333333302</v>
      </c>
      <c r="BP23" s="50">
        <v>2680</v>
      </c>
      <c r="BQ23" s="48">
        <v>194.02985074626901</v>
      </c>
      <c r="BR23" s="51" t="s">
        <v>31</v>
      </c>
      <c r="BT23" s="7" t="str">
        <f t="shared" si="1"/>
        <v/>
      </c>
      <c r="BU23" s="46" t="s">
        <v>32</v>
      </c>
      <c r="BV23" s="47" t="s">
        <v>32</v>
      </c>
      <c r="BW23" s="48" t="s">
        <v>32</v>
      </c>
      <c r="BX23" s="49" t="s">
        <v>32</v>
      </c>
      <c r="BY23" s="49" t="s">
        <v>32</v>
      </c>
      <c r="BZ23" s="48" t="s">
        <v>32</v>
      </c>
      <c r="CA23" s="50" t="s">
        <v>32</v>
      </c>
      <c r="CB23" s="48" t="s">
        <v>32</v>
      </c>
      <c r="CC23" s="51" t="s">
        <v>32</v>
      </c>
      <c r="CE23" s="7" t="str">
        <f t="shared" si="2"/>
        <v/>
      </c>
      <c r="CF23" s="46" t="s">
        <v>32</v>
      </c>
      <c r="CG23" s="47" t="s">
        <v>32</v>
      </c>
      <c r="CH23" s="48" t="s">
        <v>32</v>
      </c>
      <c r="CI23" s="49" t="s">
        <v>32</v>
      </c>
      <c r="CJ23" s="49" t="s">
        <v>32</v>
      </c>
      <c r="CK23" s="48" t="s">
        <v>32</v>
      </c>
      <c r="CL23" s="50" t="s">
        <v>32</v>
      </c>
      <c r="CM23" s="48" t="s">
        <v>32</v>
      </c>
      <c r="CN23" s="51" t="s">
        <v>32</v>
      </c>
    </row>
    <row r="24" spans="1:92" ht="37.5" customHeight="1">
      <c r="A24" s="1"/>
      <c r="B24" s="64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72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BC24" s="74"/>
      <c r="BF24" s="74"/>
      <c r="BI24" s="7">
        <f t="shared" si="0"/>
        <v>16</v>
      </c>
      <c r="BJ24" s="53" t="s">
        <v>49</v>
      </c>
      <c r="BK24" s="54">
        <v>42332</v>
      </c>
      <c r="BL24" s="55">
        <v>350000</v>
      </c>
      <c r="BM24" s="56" t="s">
        <v>35</v>
      </c>
      <c r="BN24" s="56">
        <v>3</v>
      </c>
      <c r="BO24" s="55">
        <v>116666.66666666699</v>
      </c>
      <c r="BP24" s="57">
        <v>3405</v>
      </c>
      <c r="BQ24" s="55">
        <v>102.790014684288</v>
      </c>
      <c r="BR24" s="58" t="s">
        <v>31</v>
      </c>
      <c r="BT24" s="7" t="str">
        <f t="shared" si="1"/>
        <v/>
      </c>
      <c r="BU24" s="53" t="s">
        <v>32</v>
      </c>
      <c r="BV24" s="54" t="s">
        <v>32</v>
      </c>
      <c r="BW24" s="55" t="s">
        <v>32</v>
      </c>
      <c r="BX24" s="56" t="s">
        <v>32</v>
      </c>
      <c r="BY24" s="56" t="s">
        <v>32</v>
      </c>
      <c r="BZ24" s="55" t="s">
        <v>32</v>
      </c>
      <c r="CA24" s="57" t="s">
        <v>32</v>
      </c>
      <c r="CB24" s="55" t="s">
        <v>32</v>
      </c>
      <c r="CC24" s="58" t="s">
        <v>32</v>
      </c>
      <c r="CE24" s="7" t="str">
        <f t="shared" si="2"/>
        <v/>
      </c>
      <c r="CF24" s="53" t="s">
        <v>32</v>
      </c>
      <c r="CG24" s="54" t="s">
        <v>32</v>
      </c>
      <c r="CH24" s="55" t="s">
        <v>32</v>
      </c>
      <c r="CI24" s="56" t="s">
        <v>32</v>
      </c>
      <c r="CJ24" s="56" t="s">
        <v>32</v>
      </c>
      <c r="CK24" s="55" t="s">
        <v>32</v>
      </c>
      <c r="CL24" s="57" t="s">
        <v>32</v>
      </c>
      <c r="CM24" s="55" t="s">
        <v>32</v>
      </c>
      <c r="CN24" s="58" t="s">
        <v>32</v>
      </c>
    </row>
    <row r="25" spans="1:92" ht="37.5" customHeight="1">
      <c r="D25" s="1"/>
      <c r="E25" s="1"/>
      <c r="F25" s="1"/>
      <c r="G25" s="1"/>
      <c r="H25" s="1"/>
      <c r="I25" s="1"/>
      <c r="J25" s="1"/>
      <c r="K25" s="1"/>
      <c r="L25" s="1"/>
      <c r="O25" s="75" t="s">
        <v>7</v>
      </c>
      <c r="P25" s="75"/>
      <c r="Q25" s="75"/>
      <c r="R25" s="75"/>
      <c r="S25" s="75"/>
      <c r="T25" s="75" t="s">
        <v>8</v>
      </c>
      <c r="U25" s="75"/>
      <c r="V25" s="75"/>
      <c r="W25" s="76"/>
      <c r="X25" s="75" t="s">
        <v>9</v>
      </c>
      <c r="Y25" s="75"/>
      <c r="Z25" s="75"/>
      <c r="AB25" s="75" t="s">
        <v>10</v>
      </c>
      <c r="AC25" s="75"/>
      <c r="AD25" s="75"/>
      <c r="AE25" s="77"/>
      <c r="BI25" s="7" t="str">
        <f t="shared" si="0"/>
        <v/>
      </c>
      <c r="BJ25" s="46" t="s">
        <v>32</v>
      </c>
      <c r="BK25" s="47" t="s">
        <v>32</v>
      </c>
      <c r="BL25" s="48" t="s">
        <v>32</v>
      </c>
      <c r="BM25" s="49" t="s">
        <v>32</v>
      </c>
      <c r="BN25" s="49" t="s">
        <v>32</v>
      </c>
      <c r="BO25" s="48" t="s">
        <v>32</v>
      </c>
      <c r="BP25" s="50" t="s">
        <v>32</v>
      </c>
      <c r="BQ25" s="48" t="s">
        <v>32</v>
      </c>
      <c r="BR25" s="51" t="s">
        <v>32</v>
      </c>
      <c r="BT25" s="7" t="str">
        <f t="shared" si="1"/>
        <v/>
      </c>
      <c r="BU25" s="46" t="s">
        <v>32</v>
      </c>
      <c r="BV25" s="47" t="s">
        <v>32</v>
      </c>
      <c r="BW25" s="48" t="s">
        <v>32</v>
      </c>
      <c r="BX25" s="49" t="s">
        <v>32</v>
      </c>
      <c r="BY25" s="49" t="s">
        <v>32</v>
      </c>
      <c r="BZ25" s="48" t="s">
        <v>32</v>
      </c>
      <c r="CA25" s="50" t="s">
        <v>32</v>
      </c>
      <c r="CB25" s="48" t="s">
        <v>32</v>
      </c>
      <c r="CC25" s="51" t="s">
        <v>32</v>
      </c>
      <c r="CE25" s="7" t="str">
        <f t="shared" si="2"/>
        <v/>
      </c>
      <c r="CF25" s="46" t="s">
        <v>32</v>
      </c>
      <c r="CG25" s="47" t="s">
        <v>32</v>
      </c>
      <c r="CH25" s="48" t="s">
        <v>32</v>
      </c>
      <c r="CI25" s="49" t="s">
        <v>32</v>
      </c>
      <c r="CJ25" s="49" t="s">
        <v>32</v>
      </c>
      <c r="CK25" s="48" t="s">
        <v>32</v>
      </c>
      <c r="CL25" s="50" t="s">
        <v>32</v>
      </c>
      <c r="CM25" s="48" t="s">
        <v>32</v>
      </c>
      <c r="CN25" s="51" t="s">
        <v>32</v>
      </c>
    </row>
    <row r="26" spans="1:92" ht="37.5" customHeight="1">
      <c r="D26" s="1"/>
      <c r="E26" s="1"/>
      <c r="F26" s="1"/>
      <c r="G26" s="1"/>
      <c r="H26" s="1"/>
      <c r="I26" s="1"/>
      <c r="J26" s="1"/>
      <c r="K26" s="1"/>
      <c r="L26" s="1"/>
      <c r="O26" s="75"/>
      <c r="P26" s="75"/>
      <c r="Q26" s="75"/>
      <c r="R26" s="75"/>
      <c r="S26" s="75"/>
      <c r="T26" s="75"/>
      <c r="U26" s="75"/>
      <c r="V26" s="75"/>
      <c r="W26" s="76"/>
      <c r="X26" s="75"/>
      <c r="Y26" s="75"/>
      <c r="Z26" s="75"/>
      <c r="AA26" s="76"/>
      <c r="AB26" s="75"/>
      <c r="AC26" s="75"/>
      <c r="AD26" s="75"/>
      <c r="AE26" s="77"/>
      <c r="BI26" s="7" t="str">
        <f t="shared" si="0"/>
        <v/>
      </c>
      <c r="BJ26" s="53" t="s">
        <v>32</v>
      </c>
      <c r="BK26" s="54" t="s">
        <v>32</v>
      </c>
      <c r="BL26" s="55" t="s">
        <v>32</v>
      </c>
      <c r="BM26" s="56" t="s">
        <v>32</v>
      </c>
      <c r="BN26" s="56" t="s">
        <v>32</v>
      </c>
      <c r="BO26" s="55" t="s">
        <v>32</v>
      </c>
      <c r="BP26" s="57" t="s">
        <v>32</v>
      </c>
      <c r="BQ26" s="55" t="s">
        <v>32</v>
      </c>
      <c r="BR26" s="58" t="s">
        <v>32</v>
      </c>
      <c r="BT26" s="7" t="str">
        <f t="shared" si="1"/>
        <v/>
      </c>
      <c r="BU26" s="53" t="s">
        <v>32</v>
      </c>
      <c r="BV26" s="54" t="s">
        <v>32</v>
      </c>
      <c r="BW26" s="55" t="s">
        <v>32</v>
      </c>
      <c r="BX26" s="56" t="s">
        <v>32</v>
      </c>
      <c r="BY26" s="56" t="s">
        <v>32</v>
      </c>
      <c r="BZ26" s="55" t="s">
        <v>32</v>
      </c>
      <c r="CA26" s="57" t="s">
        <v>32</v>
      </c>
      <c r="CB26" s="55" t="s">
        <v>32</v>
      </c>
      <c r="CC26" s="58" t="s">
        <v>32</v>
      </c>
      <c r="CE26" s="7" t="str">
        <f t="shared" si="2"/>
        <v/>
      </c>
      <c r="CF26" s="53" t="s">
        <v>32</v>
      </c>
      <c r="CG26" s="54" t="s">
        <v>32</v>
      </c>
      <c r="CH26" s="55" t="s">
        <v>32</v>
      </c>
      <c r="CI26" s="56" t="s">
        <v>32</v>
      </c>
      <c r="CJ26" s="56" t="s">
        <v>32</v>
      </c>
      <c r="CK26" s="55" t="s">
        <v>32</v>
      </c>
      <c r="CL26" s="57" t="s">
        <v>32</v>
      </c>
      <c r="CM26" s="55" t="s">
        <v>32</v>
      </c>
      <c r="CN26" s="58" t="s">
        <v>32</v>
      </c>
    </row>
    <row r="27" spans="1:92" ht="37.5" customHeight="1">
      <c r="D27" s="1"/>
      <c r="E27" s="1"/>
      <c r="F27" s="1"/>
      <c r="G27" s="1"/>
      <c r="H27" s="1"/>
      <c r="I27" s="1"/>
      <c r="J27" s="1"/>
      <c r="K27" s="1"/>
      <c r="L27" s="1"/>
      <c r="W27" s="52"/>
      <c r="Y27" s="78"/>
      <c r="Z27" s="79"/>
      <c r="AA27" s="78"/>
      <c r="AB27" s="78"/>
      <c r="AE27" s="77"/>
      <c r="BI27" s="7" t="str">
        <f t="shared" si="0"/>
        <v/>
      </c>
      <c r="BJ27" s="46" t="s">
        <v>32</v>
      </c>
      <c r="BK27" s="47" t="s">
        <v>32</v>
      </c>
      <c r="BL27" s="48" t="s">
        <v>32</v>
      </c>
      <c r="BM27" s="49" t="s">
        <v>32</v>
      </c>
      <c r="BN27" s="49" t="s">
        <v>32</v>
      </c>
      <c r="BO27" s="48" t="s">
        <v>32</v>
      </c>
      <c r="BP27" s="50" t="s">
        <v>32</v>
      </c>
      <c r="BQ27" s="48" t="s">
        <v>32</v>
      </c>
      <c r="BR27" s="51" t="s">
        <v>32</v>
      </c>
      <c r="BT27" s="7" t="str">
        <f t="shared" si="1"/>
        <v/>
      </c>
      <c r="BU27" s="46" t="s">
        <v>32</v>
      </c>
      <c r="BV27" s="47" t="s">
        <v>32</v>
      </c>
      <c r="BW27" s="48" t="s">
        <v>32</v>
      </c>
      <c r="BX27" s="49" t="s">
        <v>32</v>
      </c>
      <c r="BY27" s="49" t="s">
        <v>32</v>
      </c>
      <c r="BZ27" s="48" t="s">
        <v>32</v>
      </c>
      <c r="CA27" s="50" t="s">
        <v>32</v>
      </c>
      <c r="CB27" s="48" t="s">
        <v>32</v>
      </c>
      <c r="CC27" s="51" t="s">
        <v>32</v>
      </c>
      <c r="CE27" s="7" t="str">
        <f t="shared" si="2"/>
        <v/>
      </c>
      <c r="CF27" s="46" t="s">
        <v>32</v>
      </c>
      <c r="CG27" s="47" t="s">
        <v>32</v>
      </c>
      <c r="CH27" s="48" t="s">
        <v>32</v>
      </c>
      <c r="CI27" s="49" t="s">
        <v>32</v>
      </c>
      <c r="CJ27" s="49" t="s">
        <v>32</v>
      </c>
      <c r="CK27" s="48" t="s">
        <v>32</v>
      </c>
      <c r="CL27" s="50" t="s">
        <v>32</v>
      </c>
      <c r="CM27" s="48" t="s">
        <v>32</v>
      </c>
      <c r="CN27" s="51" t="s">
        <v>32</v>
      </c>
    </row>
    <row r="28" spans="1:92" ht="37.5" customHeight="1">
      <c r="D28" s="1"/>
      <c r="E28" s="1"/>
      <c r="F28" s="1"/>
      <c r="G28" s="1"/>
      <c r="H28" s="1"/>
      <c r="I28" s="1"/>
      <c r="J28" s="1"/>
      <c r="K28" s="1"/>
      <c r="L28" s="1"/>
      <c r="U28">
        <v>13</v>
      </c>
      <c r="Y28" s="78" t="s">
        <v>56</v>
      </c>
      <c r="Z28" s="78"/>
      <c r="AA28" s="78"/>
      <c r="AB28" s="78"/>
      <c r="AV28"/>
      <c r="AW28" s="80" t="s">
        <v>11</v>
      </c>
      <c r="AX28" s="80" t="s">
        <v>12</v>
      </c>
      <c r="AY28" s="80"/>
      <c r="AZ28" s="80" t="s">
        <v>13</v>
      </c>
      <c r="BA28" s="80"/>
      <c r="BB28" s="80" t="s">
        <v>14</v>
      </c>
      <c r="BC28" s="80" t="s">
        <v>15</v>
      </c>
      <c r="BD28" s="80"/>
      <c r="BE28" s="80" t="s">
        <v>16</v>
      </c>
      <c r="BF28" s="80" t="s">
        <v>17</v>
      </c>
      <c r="BG28" s="80" t="s">
        <v>18</v>
      </c>
      <c r="BH28" s="81"/>
      <c r="BI28" s="7" t="str">
        <f t="shared" si="0"/>
        <v/>
      </c>
      <c r="BJ28" s="53" t="s">
        <v>32</v>
      </c>
      <c r="BK28" s="54" t="s">
        <v>32</v>
      </c>
      <c r="BL28" s="55" t="s">
        <v>32</v>
      </c>
      <c r="BM28" s="56" t="s">
        <v>32</v>
      </c>
      <c r="BN28" s="56" t="s">
        <v>32</v>
      </c>
      <c r="BO28" s="55" t="s">
        <v>32</v>
      </c>
      <c r="BP28" s="57" t="s">
        <v>32</v>
      </c>
      <c r="BQ28" s="55" t="s">
        <v>32</v>
      </c>
      <c r="BR28" s="58" t="s">
        <v>32</v>
      </c>
      <c r="BT28" s="7" t="str">
        <f t="shared" si="1"/>
        <v/>
      </c>
      <c r="BU28" s="53" t="s">
        <v>32</v>
      </c>
      <c r="BV28" s="54" t="s">
        <v>32</v>
      </c>
      <c r="BW28" s="55" t="s">
        <v>32</v>
      </c>
      <c r="BX28" s="56" t="s">
        <v>32</v>
      </c>
      <c r="BY28" s="56" t="s">
        <v>32</v>
      </c>
      <c r="BZ28" s="55" t="s">
        <v>32</v>
      </c>
      <c r="CA28" s="57" t="s">
        <v>32</v>
      </c>
      <c r="CB28" s="55" t="s">
        <v>32</v>
      </c>
      <c r="CC28" s="58" t="s">
        <v>32</v>
      </c>
      <c r="CE28" s="7" t="str">
        <f t="shared" si="2"/>
        <v/>
      </c>
      <c r="CF28" s="53" t="s">
        <v>32</v>
      </c>
      <c r="CG28" s="54" t="s">
        <v>32</v>
      </c>
      <c r="CH28" s="55" t="s">
        <v>32</v>
      </c>
      <c r="CI28" s="56" t="s">
        <v>32</v>
      </c>
      <c r="CJ28" s="56" t="s">
        <v>32</v>
      </c>
      <c r="CK28" s="55" t="s">
        <v>32</v>
      </c>
      <c r="CL28" s="57" t="s">
        <v>32</v>
      </c>
      <c r="CM28" s="55" t="s">
        <v>32</v>
      </c>
      <c r="CN28" s="58" t="s">
        <v>32</v>
      </c>
    </row>
    <row r="29" spans="1:92" ht="37.5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57</v>
      </c>
      <c r="Y29" s="78"/>
      <c r="AA29" s="78"/>
      <c r="AB29" s="78"/>
      <c r="AD29" s="82">
        <v>143.04250943448503</v>
      </c>
      <c r="AV29"/>
      <c r="AW29" s="80"/>
      <c r="AX29" s="83" t="s">
        <v>19</v>
      </c>
      <c r="AY29" s="83" t="s">
        <v>20</v>
      </c>
      <c r="AZ29" s="83" t="s">
        <v>21</v>
      </c>
      <c r="BA29" s="83" t="s">
        <v>20</v>
      </c>
      <c r="BB29" s="80"/>
      <c r="BC29" s="80"/>
      <c r="BD29" s="80"/>
      <c r="BE29" s="80"/>
      <c r="BF29" s="80"/>
      <c r="BG29" s="80"/>
      <c r="BH29" s="81"/>
      <c r="BI29" s="7" t="str">
        <f t="shared" si="0"/>
        <v/>
      </c>
      <c r="BJ29" s="46" t="s">
        <v>32</v>
      </c>
      <c r="BK29" s="47" t="s">
        <v>32</v>
      </c>
      <c r="BL29" s="48" t="s">
        <v>32</v>
      </c>
      <c r="BM29" s="49" t="s">
        <v>32</v>
      </c>
      <c r="BN29" s="49" t="s">
        <v>32</v>
      </c>
      <c r="BO29" s="48" t="s">
        <v>32</v>
      </c>
      <c r="BP29" s="50" t="s">
        <v>32</v>
      </c>
      <c r="BQ29" s="48" t="s">
        <v>32</v>
      </c>
      <c r="BR29" s="51" t="s">
        <v>32</v>
      </c>
      <c r="BT29" s="7" t="str">
        <f t="shared" si="1"/>
        <v/>
      </c>
      <c r="BU29" s="46" t="s">
        <v>32</v>
      </c>
      <c r="BV29" s="47" t="s">
        <v>32</v>
      </c>
      <c r="BW29" s="48" t="s">
        <v>32</v>
      </c>
      <c r="BX29" s="49" t="s">
        <v>32</v>
      </c>
      <c r="BY29" s="49" t="s">
        <v>32</v>
      </c>
      <c r="BZ29" s="48" t="s">
        <v>32</v>
      </c>
      <c r="CA29" s="50" t="s">
        <v>32</v>
      </c>
      <c r="CB29" s="48" t="s">
        <v>32</v>
      </c>
      <c r="CC29" s="51" t="s">
        <v>32</v>
      </c>
      <c r="CE29" s="7" t="str">
        <f t="shared" si="2"/>
        <v/>
      </c>
      <c r="CF29" s="46" t="s">
        <v>32</v>
      </c>
      <c r="CG29" s="47" t="s">
        <v>32</v>
      </c>
      <c r="CH29" s="48" t="s">
        <v>32</v>
      </c>
      <c r="CI29" s="49" t="s">
        <v>32</v>
      </c>
      <c r="CJ29" s="49" t="s">
        <v>32</v>
      </c>
      <c r="CK29" s="48" t="s">
        <v>32</v>
      </c>
      <c r="CL29" s="50" t="s">
        <v>32</v>
      </c>
      <c r="CM29" s="48" t="s">
        <v>32</v>
      </c>
      <c r="CN29" s="51" t="s">
        <v>32</v>
      </c>
    </row>
    <row r="30" spans="1:92" ht="37.5" customHeight="1">
      <c r="D30" s="1"/>
      <c r="E30" s="1"/>
      <c r="F30" s="1"/>
      <c r="G30" s="1"/>
      <c r="H30" s="1"/>
      <c r="I30" s="1"/>
      <c r="J30" s="1"/>
      <c r="K30" s="1"/>
      <c r="L30" s="1"/>
      <c r="Y30" s="78"/>
      <c r="Z30" s="78"/>
      <c r="AA30" s="78"/>
      <c r="AB30" s="78"/>
      <c r="AV30" s="81" t="str">
        <f>IF(BE30&lt;&gt;"n/a",AW30,"")</f>
        <v>Small</v>
      </c>
      <c r="AW30" s="84" t="s">
        <v>22</v>
      </c>
      <c r="AX30" s="85">
        <v>162356.66924242399</v>
      </c>
      <c r="AY30" s="86">
        <v>0.13196048262459281</v>
      </c>
      <c r="AZ30" s="85">
        <v>170.635054778815</v>
      </c>
      <c r="BA30" s="86">
        <v>0.17818244375659997</v>
      </c>
      <c r="BB30" s="85">
        <v>10715540.17</v>
      </c>
      <c r="BC30" s="87">
        <v>62798</v>
      </c>
      <c r="BD30" s="87"/>
      <c r="BE30" s="88">
        <v>11</v>
      </c>
      <c r="BF30" s="88">
        <v>14</v>
      </c>
      <c r="BG30" s="88">
        <v>66</v>
      </c>
      <c r="BH30" s="89">
        <f>IF(BF30="n/a",0,BF30)/(IF($BF$30="n/a",0,$BF$30)+IF($BF$31="n/a",0,$BF$31)+IF($BF$32="n/a",0,$BF$32))</f>
        <v>0.875</v>
      </c>
      <c r="BI30" s="7" t="str">
        <f t="shared" si="0"/>
        <v/>
      </c>
      <c r="BJ30" s="53" t="s">
        <v>32</v>
      </c>
      <c r="BK30" s="54" t="s">
        <v>32</v>
      </c>
      <c r="BL30" s="55" t="s">
        <v>32</v>
      </c>
      <c r="BM30" s="56" t="s">
        <v>32</v>
      </c>
      <c r="BN30" s="56" t="s">
        <v>32</v>
      </c>
      <c r="BO30" s="55" t="s">
        <v>32</v>
      </c>
      <c r="BP30" s="57" t="s">
        <v>32</v>
      </c>
      <c r="BQ30" s="55" t="s">
        <v>32</v>
      </c>
      <c r="BR30" s="58" t="s">
        <v>32</v>
      </c>
      <c r="BT30" s="7" t="str">
        <f t="shared" si="1"/>
        <v/>
      </c>
      <c r="BU30" s="53" t="s">
        <v>32</v>
      </c>
      <c r="BV30" s="54" t="s">
        <v>32</v>
      </c>
      <c r="BW30" s="55" t="s">
        <v>32</v>
      </c>
      <c r="BX30" s="56" t="s">
        <v>32</v>
      </c>
      <c r="BY30" s="56" t="s">
        <v>32</v>
      </c>
      <c r="BZ30" s="55" t="s">
        <v>32</v>
      </c>
      <c r="CA30" s="57" t="s">
        <v>32</v>
      </c>
      <c r="CB30" s="55" t="s">
        <v>32</v>
      </c>
      <c r="CC30" s="58" t="s">
        <v>32</v>
      </c>
      <c r="CE30" s="7" t="str">
        <f t="shared" si="2"/>
        <v/>
      </c>
      <c r="CF30" s="53" t="s">
        <v>32</v>
      </c>
      <c r="CG30" s="54" t="s">
        <v>32</v>
      </c>
      <c r="CH30" s="55" t="s">
        <v>32</v>
      </c>
      <c r="CI30" s="56" t="s">
        <v>32</v>
      </c>
      <c r="CJ30" s="56" t="s">
        <v>32</v>
      </c>
      <c r="CK30" s="55" t="s">
        <v>32</v>
      </c>
      <c r="CL30" s="57" t="s">
        <v>32</v>
      </c>
      <c r="CM30" s="55" t="s">
        <v>32</v>
      </c>
      <c r="CN30" s="58" t="s">
        <v>32</v>
      </c>
    </row>
    <row r="31" spans="1:92" ht="37.5" customHeight="1">
      <c r="D31" s="1"/>
      <c r="E31" s="1"/>
      <c r="F31" s="1"/>
      <c r="G31" s="1"/>
      <c r="H31" s="1"/>
      <c r="I31" s="1"/>
      <c r="J31" s="1"/>
      <c r="K31" s="1"/>
      <c r="L31" s="1"/>
      <c r="Y31" s="78"/>
      <c r="Z31" s="78"/>
      <c r="AA31" s="78"/>
      <c r="AB31" s="78"/>
      <c r="AV31" s="81" t="str">
        <f>IF(BE31&lt;&gt;"n/a",AW31,"")</f>
        <v/>
      </c>
      <c r="AW31" s="90" t="s">
        <v>23</v>
      </c>
      <c r="AX31" s="91" t="s">
        <v>58</v>
      </c>
      <c r="AY31" s="92" t="s">
        <v>58</v>
      </c>
      <c r="AZ31" s="91" t="s">
        <v>58</v>
      </c>
      <c r="BA31" s="92" t="s">
        <v>58</v>
      </c>
      <c r="BB31" s="91" t="s">
        <v>58</v>
      </c>
      <c r="BC31" s="93" t="s">
        <v>58</v>
      </c>
      <c r="BD31" s="93"/>
      <c r="BE31" s="94" t="s">
        <v>58</v>
      </c>
      <c r="BF31" s="94" t="s">
        <v>58</v>
      </c>
      <c r="BG31" s="94" t="s">
        <v>58</v>
      </c>
      <c r="BH31" s="89">
        <f t="shared" ref="BH31:BH32" si="3">IF(BF31="n/a",0,BF31)/(IF($BF$30="n/a",0,$BF$30)+IF($BF$31="n/a",0,$BF$31)+IF($BF$32="n/a",0,$BF$32))</f>
        <v>0</v>
      </c>
      <c r="BI31" s="7" t="str">
        <f t="shared" si="0"/>
        <v/>
      </c>
      <c r="BJ31" s="46" t="s">
        <v>32</v>
      </c>
      <c r="BK31" s="47" t="s">
        <v>32</v>
      </c>
      <c r="BL31" s="48" t="s">
        <v>32</v>
      </c>
      <c r="BM31" s="49" t="s">
        <v>32</v>
      </c>
      <c r="BN31" s="49" t="s">
        <v>32</v>
      </c>
      <c r="BO31" s="48" t="s">
        <v>32</v>
      </c>
      <c r="BP31" s="50" t="s">
        <v>32</v>
      </c>
      <c r="BQ31" s="48" t="s">
        <v>32</v>
      </c>
      <c r="BR31" s="51" t="s">
        <v>32</v>
      </c>
      <c r="BT31" s="7" t="str">
        <f t="shared" si="1"/>
        <v/>
      </c>
      <c r="BU31" s="46" t="s">
        <v>32</v>
      </c>
      <c r="BV31" s="47" t="s">
        <v>32</v>
      </c>
      <c r="BW31" s="48" t="s">
        <v>32</v>
      </c>
      <c r="BX31" s="49" t="s">
        <v>32</v>
      </c>
      <c r="BY31" s="49" t="s">
        <v>32</v>
      </c>
      <c r="BZ31" s="48" t="s">
        <v>32</v>
      </c>
      <c r="CA31" s="50" t="s">
        <v>32</v>
      </c>
      <c r="CB31" s="48" t="s">
        <v>32</v>
      </c>
      <c r="CC31" s="51" t="s">
        <v>32</v>
      </c>
      <c r="CE31" s="7" t="str">
        <f t="shared" si="2"/>
        <v/>
      </c>
      <c r="CF31" s="46" t="s">
        <v>32</v>
      </c>
      <c r="CG31" s="47" t="s">
        <v>32</v>
      </c>
      <c r="CH31" s="48" t="s">
        <v>32</v>
      </c>
      <c r="CI31" s="49" t="s">
        <v>32</v>
      </c>
      <c r="CJ31" s="49" t="s">
        <v>32</v>
      </c>
      <c r="CK31" s="48" t="s">
        <v>32</v>
      </c>
      <c r="CL31" s="50" t="s">
        <v>32</v>
      </c>
      <c r="CM31" s="48" t="s">
        <v>32</v>
      </c>
      <c r="CN31" s="51" t="s">
        <v>32</v>
      </c>
    </row>
    <row r="32" spans="1:92" ht="37.5" customHeight="1">
      <c r="D32" s="1"/>
      <c r="E32" s="1"/>
      <c r="F32" s="1"/>
      <c r="G32" s="1"/>
      <c r="H32" s="1"/>
      <c r="I32" s="1"/>
      <c r="J32" s="1"/>
      <c r="K32" s="1"/>
      <c r="L32" s="1"/>
      <c r="Y32" s="78"/>
      <c r="Z32" s="78"/>
      <c r="AA32" s="78"/>
      <c r="AB32" s="78"/>
      <c r="AV32" s="81" t="str">
        <f>IF(BE32&lt;&gt;"n/a",AW32,"")</f>
        <v>Large</v>
      </c>
      <c r="AW32" s="84" t="s">
        <v>24</v>
      </c>
      <c r="AX32" s="85">
        <v>157731.95876288699</v>
      </c>
      <c r="AY32" s="86">
        <v>0.2732237392031196</v>
      </c>
      <c r="AZ32" s="85">
        <v>135.37666566387699</v>
      </c>
      <c r="BA32" s="86">
        <v>-0.40873326564101309</v>
      </c>
      <c r="BB32" s="85">
        <v>30600000</v>
      </c>
      <c r="BC32" s="87">
        <v>226036</v>
      </c>
      <c r="BD32" s="87"/>
      <c r="BE32" s="88">
        <v>2</v>
      </c>
      <c r="BF32" s="88">
        <v>2</v>
      </c>
      <c r="BG32" s="88">
        <v>194</v>
      </c>
      <c r="BH32" s="89">
        <f t="shared" si="3"/>
        <v>0.125</v>
      </c>
      <c r="BI32" s="7" t="str">
        <f t="shared" si="0"/>
        <v/>
      </c>
      <c r="BJ32" s="53" t="s">
        <v>32</v>
      </c>
      <c r="BK32" s="54" t="s">
        <v>32</v>
      </c>
      <c r="BL32" s="55" t="s">
        <v>32</v>
      </c>
      <c r="BM32" s="56" t="s">
        <v>32</v>
      </c>
      <c r="BN32" s="56" t="s">
        <v>32</v>
      </c>
      <c r="BO32" s="55" t="s">
        <v>32</v>
      </c>
      <c r="BP32" s="57" t="s">
        <v>32</v>
      </c>
      <c r="BQ32" s="55" t="s">
        <v>32</v>
      </c>
      <c r="BR32" s="58" t="s">
        <v>32</v>
      </c>
      <c r="BT32" s="7" t="str">
        <f t="shared" si="1"/>
        <v/>
      </c>
      <c r="BU32" s="53" t="s">
        <v>32</v>
      </c>
      <c r="BV32" s="54" t="s">
        <v>32</v>
      </c>
      <c r="BW32" s="55" t="s">
        <v>32</v>
      </c>
      <c r="BX32" s="56" t="s">
        <v>32</v>
      </c>
      <c r="BY32" s="56" t="s">
        <v>32</v>
      </c>
      <c r="BZ32" s="55" t="s">
        <v>32</v>
      </c>
      <c r="CA32" s="57" t="s">
        <v>32</v>
      </c>
      <c r="CB32" s="55" t="s">
        <v>32</v>
      </c>
      <c r="CC32" s="58" t="s">
        <v>32</v>
      </c>
      <c r="CE32" s="7" t="str">
        <f t="shared" si="2"/>
        <v/>
      </c>
      <c r="CF32" s="53" t="s">
        <v>32</v>
      </c>
      <c r="CG32" s="54" t="s">
        <v>32</v>
      </c>
      <c r="CH32" s="55" t="s">
        <v>32</v>
      </c>
      <c r="CI32" s="56" t="s">
        <v>32</v>
      </c>
      <c r="CJ32" s="56" t="s">
        <v>32</v>
      </c>
      <c r="CK32" s="55" t="s">
        <v>32</v>
      </c>
      <c r="CL32" s="57" t="s">
        <v>32</v>
      </c>
      <c r="CM32" s="55" t="s">
        <v>32</v>
      </c>
      <c r="CN32" s="58" t="s">
        <v>32</v>
      </c>
    </row>
    <row r="33" spans="4:92" ht="37.5" customHeight="1">
      <c r="D33" s="1"/>
      <c r="E33" s="1"/>
      <c r="F33" s="1"/>
      <c r="G33" s="1"/>
      <c r="H33" s="1"/>
      <c r="I33" s="1"/>
      <c r="J33" s="1"/>
      <c r="K33" s="1"/>
      <c r="L33" s="1"/>
      <c r="O33" s="95"/>
      <c r="R33" s="96"/>
      <c r="S33" s="97"/>
      <c r="T33" s="98"/>
      <c r="U33" s="98"/>
      <c r="V33" s="98"/>
      <c r="W33" s="99"/>
      <c r="X33" s="98"/>
      <c r="Y33" s="100"/>
      <c r="Z33" s="100"/>
      <c r="AA33" s="101"/>
      <c r="AB33" s="100"/>
      <c r="AC33" s="98"/>
      <c r="AD33" s="98"/>
      <c r="AW33" s="102" t="s">
        <v>25</v>
      </c>
      <c r="BH33" s="103"/>
      <c r="BI33" s="7" t="str">
        <f t="shared" si="0"/>
        <v/>
      </c>
      <c r="BJ33" s="46" t="s">
        <v>32</v>
      </c>
      <c r="BK33" s="47" t="s">
        <v>32</v>
      </c>
      <c r="BL33" s="48" t="s">
        <v>32</v>
      </c>
      <c r="BM33" s="49" t="s">
        <v>32</v>
      </c>
      <c r="BN33" s="49" t="s">
        <v>32</v>
      </c>
      <c r="BO33" s="48" t="s">
        <v>32</v>
      </c>
      <c r="BP33" s="50" t="s">
        <v>32</v>
      </c>
      <c r="BQ33" s="48" t="s">
        <v>32</v>
      </c>
      <c r="BR33" s="51" t="s">
        <v>32</v>
      </c>
      <c r="BT33" s="7" t="str">
        <f t="shared" si="1"/>
        <v/>
      </c>
      <c r="BU33" s="46" t="s">
        <v>32</v>
      </c>
      <c r="BV33" s="47" t="s">
        <v>32</v>
      </c>
      <c r="BW33" s="48" t="s">
        <v>32</v>
      </c>
      <c r="BX33" s="49" t="s">
        <v>32</v>
      </c>
      <c r="BY33" s="49" t="s">
        <v>32</v>
      </c>
      <c r="BZ33" s="48" t="s">
        <v>32</v>
      </c>
      <c r="CA33" s="50" t="s">
        <v>32</v>
      </c>
      <c r="CB33" s="48" t="s">
        <v>32</v>
      </c>
      <c r="CC33" s="51" t="s">
        <v>32</v>
      </c>
      <c r="CE33" s="7" t="str">
        <f t="shared" si="2"/>
        <v/>
      </c>
      <c r="CF33" s="46" t="s">
        <v>32</v>
      </c>
      <c r="CG33" s="47" t="s">
        <v>32</v>
      </c>
      <c r="CH33" s="48" t="s">
        <v>32</v>
      </c>
      <c r="CI33" s="49" t="s">
        <v>32</v>
      </c>
      <c r="CJ33" s="49" t="s">
        <v>32</v>
      </c>
      <c r="CK33" s="48" t="s">
        <v>32</v>
      </c>
      <c r="CL33" s="50" t="s">
        <v>32</v>
      </c>
      <c r="CM33" s="48" t="s">
        <v>32</v>
      </c>
      <c r="CN33" s="51" t="s">
        <v>32</v>
      </c>
    </row>
    <row r="34" spans="4:92" ht="37.5" customHeight="1">
      <c r="D34" s="1"/>
      <c r="E34" s="1"/>
      <c r="F34" s="1"/>
      <c r="G34" s="1"/>
      <c r="H34" s="1"/>
      <c r="I34" s="1"/>
      <c r="J34" s="1"/>
      <c r="K34" s="1"/>
      <c r="L34" s="1"/>
      <c r="R34" s="96"/>
      <c r="BH34" s="103"/>
      <c r="BI34" s="7" t="str">
        <f t="shared" si="0"/>
        <v/>
      </c>
      <c r="BJ34" s="46" t="s">
        <v>32</v>
      </c>
      <c r="BK34" s="47" t="s">
        <v>32</v>
      </c>
      <c r="BL34" s="48" t="s">
        <v>32</v>
      </c>
      <c r="BM34" s="49" t="s">
        <v>32</v>
      </c>
      <c r="BN34" s="49" t="s">
        <v>32</v>
      </c>
      <c r="BO34" s="48" t="s">
        <v>32</v>
      </c>
      <c r="BP34" s="50" t="s">
        <v>32</v>
      </c>
      <c r="BQ34" s="48" t="s">
        <v>32</v>
      </c>
      <c r="BR34" s="51" t="s">
        <v>32</v>
      </c>
      <c r="BT34" s="7" t="str">
        <f t="shared" si="1"/>
        <v/>
      </c>
      <c r="BU34" s="46" t="s">
        <v>32</v>
      </c>
      <c r="BV34" s="47" t="s">
        <v>32</v>
      </c>
      <c r="BW34" s="48" t="s">
        <v>32</v>
      </c>
      <c r="BX34" s="49" t="s">
        <v>32</v>
      </c>
      <c r="BY34" s="49" t="s">
        <v>32</v>
      </c>
      <c r="BZ34" s="48" t="s">
        <v>32</v>
      </c>
      <c r="CA34" s="50" t="s">
        <v>32</v>
      </c>
      <c r="CB34" s="48" t="s">
        <v>32</v>
      </c>
      <c r="CC34" s="51" t="s">
        <v>32</v>
      </c>
      <c r="CE34" s="7" t="str">
        <f t="shared" si="2"/>
        <v/>
      </c>
      <c r="CF34" s="46" t="s">
        <v>32</v>
      </c>
      <c r="CG34" s="47" t="s">
        <v>32</v>
      </c>
      <c r="CH34" s="48" t="s">
        <v>32</v>
      </c>
      <c r="CI34" s="49" t="s">
        <v>32</v>
      </c>
      <c r="CJ34" s="49" t="s">
        <v>32</v>
      </c>
      <c r="CK34" s="48" t="s">
        <v>32</v>
      </c>
      <c r="CL34" s="50" t="s">
        <v>32</v>
      </c>
      <c r="CM34" s="48" t="s">
        <v>32</v>
      </c>
      <c r="CN34" s="51" t="s">
        <v>32</v>
      </c>
    </row>
    <row r="35" spans="4:92" ht="37.5" customHeight="1">
      <c r="D35" s="1"/>
      <c r="E35" s="1"/>
      <c r="F35" s="1"/>
      <c r="G35" s="1"/>
      <c r="H35" s="1"/>
      <c r="I35" s="1"/>
      <c r="J35" s="1"/>
      <c r="K35" s="1"/>
      <c r="L35" s="1"/>
      <c r="P35" s="104" t="s">
        <v>59</v>
      </c>
      <c r="Q35" s="104"/>
      <c r="R35" s="104"/>
      <c r="S35"/>
      <c r="T35" s="104" t="s">
        <v>60</v>
      </c>
      <c r="U35" s="104"/>
      <c r="V35" s="104"/>
      <c r="X35" s="104" t="s">
        <v>61</v>
      </c>
      <c r="Y35" s="104"/>
      <c r="Z35" s="104"/>
      <c r="AA35" s="105"/>
      <c r="AB35" s="104" t="s">
        <v>62</v>
      </c>
      <c r="AC35" s="104"/>
      <c r="AD35" s="104"/>
      <c r="BH35" s="103"/>
      <c r="BI35" s="7" t="str">
        <f t="shared" si="0"/>
        <v/>
      </c>
      <c r="BJ35" s="53" t="s">
        <v>32</v>
      </c>
      <c r="BK35" s="54" t="s">
        <v>32</v>
      </c>
      <c r="BL35" s="55" t="s">
        <v>32</v>
      </c>
      <c r="BM35" s="56" t="s">
        <v>32</v>
      </c>
      <c r="BN35" s="56" t="s">
        <v>32</v>
      </c>
      <c r="BO35" s="55" t="s">
        <v>32</v>
      </c>
      <c r="BP35" s="57" t="s">
        <v>32</v>
      </c>
      <c r="BQ35" s="55" t="s">
        <v>32</v>
      </c>
      <c r="BR35" s="58" t="s">
        <v>32</v>
      </c>
      <c r="BT35" s="7" t="str">
        <f t="shared" si="1"/>
        <v/>
      </c>
      <c r="BU35" s="53" t="s">
        <v>32</v>
      </c>
      <c r="BV35" s="54" t="s">
        <v>32</v>
      </c>
      <c r="BW35" s="55" t="s">
        <v>32</v>
      </c>
      <c r="BX35" s="56" t="s">
        <v>32</v>
      </c>
      <c r="BY35" s="56" t="s">
        <v>32</v>
      </c>
      <c r="BZ35" s="55" t="s">
        <v>32</v>
      </c>
      <c r="CA35" s="57" t="s">
        <v>32</v>
      </c>
      <c r="CB35" s="55" t="s">
        <v>32</v>
      </c>
      <c r="CC35" s="58" t="s">
        <v>32</v>
      </c>
      <c r="CE35" s="7" t="str">
        <f t="shared" si="2"/>
        <v/>
      </c>
      <c r="CF35" s="53" t="s">
        <v>32</v>
      </c>
      <c r="CG35" s="54" t="s">
        <v>32</v>
      </c>
      <c r="CH35" s="55" t="s">
        <v>32</v>
      </c>
      <c r="CI35" s="56" t="s">
        <v>32</v>
      </c>
      <c r="CJ35" s="56" t="s">
        <v>32</v>
      </c>
      <c r="CK35" s="55" t="s">
        <v>32</v>
      </c>
      <c r="CL35" s="57" t="s">
        <v>32</v>
      </c>
      <c r="CM35" s="55" t="s">
        <v>32</v>
      </c>
      <c r="CN35" s="58" t="s">
        <v>32</v>
      </c>
    </row>
    <row r="36" spans="4:92" ht="37.5" customHeight="1">
      <c r="D36" s="1"/>
      <c r="E36" s="1"/>
      <c r="F36" s="1"/>
      <c r="G36" s="1"/>
      <c r="H36" s="1"/>
      <c r="I36" s="1"/>
      <c r="J36" s="1"/>
      <c r="K36" s="1"/>
      <c r="L36" s="1"/>
      <c r="P36" s="104"/>
      <c r="Q36" s="104"/>
      <c r="R36" s="104"/>
      <c r="S36"/>
      <c r="T36" s="104"/>
      <c r="U36" s="104"/>
      <c r="V36" s="104"/>
      <c r="X36" s="104"/>
      <c r="Y36" s="104"/>
      <c r="Z36" s="104"/>
      <c r="AA36" s="105"/>
      <c r="AB36" s="104"/>
      <c r="AC36" s="104"/>
      <c r="AD36" s="104"/>
      <c r="BI36" s="7" t="str">
        <f t="shared" si="0"/>
        <v/>
      </c>
      <c r="BJ36" s="46" t="s">
        <v>32</v>
      </c>
      <c r="BK36" s="47" t="s">
        <v>32</v>
      </c>
      <c r="BL36" s="48" t="s">
        <v>32</v>
      </c>
      <c r="BM36" s="49" t="s">
        <v>32</v>
      </c>
      <c r="BN36" s="49" t="s">
        <v>32</v>
      </c>
      <c r="BO36" s="48" t="s">
        <v>32</v>
      </c>
      <c r="BP36" s="50" t="s">
        <v>32</v>
      </c>
      <c r="BQ36" s="48" t="s">
        <v>32</v>
      </c>
      <c r="BR36" s="51" t="s">
        <v>32</v>
      </c>
      <c r="BT36" s="7" t="str">
        <f t="shared" si="1"/>
        <v/>
      </c>
      <c r="BU36" s="46" t="s">
        <v>32</v>
      </c>
      <c r="BV36" s="47" t="s">
        <v>32</v>
      </c>
      <c r="BW36" s="48" t="s">
        <v>32</v>
      </c>
      <c r="BX36" s="49" t="s">
        <v>32</v>
      </c>
      <c r="BY36" s="49" t="s">
        <v>32</v>
      </c>
      <c r="BZ36" s="48" t="s">
        <v>32</v>
      </c>
      <c r="CA36" s="50" t="s">
        <v>32</v>
      </c>
      <c r="CB36" s="48" t="s">
        <v>32</v>
      </c>
      <c r="CC36" s="51" t="s">
        <v>32</v>
      </c>
      <c r="CE36" s="7" t="str">
        <f t="shared" si="2"/>
        <v/>
      </c>
      <c r="CF36" s="46" t="s">
        <v>32</v>
      </c>
      <c r="CG36" s="47" t="s">
        <v>32</v>
      </c>
      <c r="CH36" s="48" t="s">
        <v>32</v>
      </c>
      <c r="CI36" s="49" t="s">
        <v>32</v>
      </c>
      <c r="CJ36" s="49" t="s">
        <v>32</v>
      </c>
      <c r="CK36" s="48" t="s">
        <v>32</v>
      </c>
      <c r="CL36" s="50" t="s">
        <v>32</v>
      </c>
      <c r="CM36" s="48" t="s">
        <v>32</v>
      </c>
      <c r="CN36" s="51" t="s">
        <v>32</v>
      </c>
    </row>
    <row r="37" spans="4:92" ht="37.5" customHeight="1">
      <c r="D37" s="1"/>
      <c r="E37" s="1"/>
      <c r="F37" s="1"/>
      <c r="G37" s="1"/>
      <c r="H37" s="1"/>
      <c r="I37" s="1"/>
      <c r="J37" s="1"/>
      <c r="K37" s="1"/>
      <c r="L37" s="1"/>
      <c r="P37" s="104"/>
      <c r="Q37" s="104"/>
      <c r="R37" s="104"/>
      <c r="S37"/>
      <c r="T37" s="104"/>
      <c r="U37" s="104"/>
      <c r="V37" s="104"/>
      <c r="X37" s="104"/>
      <c r="Y37" s="104"/>
      <c r="Z37" s="104"/>
      <c r="AB37" s="104"/>
      <c r="AC37" s="104"/>
      <c r="AD37" s="104"/>
      <c r="BI37" s="7" t="str">
        <f t="shared" si="0"/>
        <v/>
      </c>
      <c r="BJ37" s="53" t="s">
        <v>32</v>
      </c>
      <c r="BK37" s="54" t="s">
        <v>32</v>
      </c>
      <c r="BL37" s="55" t="s">
        <v>32</v>
      </c>
      <c r="BM37" s="56" t="s">
        <v>32</v>
      </c>
      <c r="BN37" s="56" t="s">
        <v>32</v>
      </c>
      <c r="BO37" s="55" t="s">
        <v>32</v>
      </c>
      <c r="BP37" s="57" t="s">
        <v>32</v>
      </c>
      <c r="BQ37" s="55" t="s">
        <v>32</v>
      </c>
      <c r="BR37" s="58" t="s">
        <v>32</v>
      </c>
      <c r="BT37" s="7" t="str">
        <f t="shared" si="1"/>
        <v/>
      </c>
      <c r="BU37" s="53" t="s">
        <v>32</v>
      </c>
      <c r="BV37" s="54" t="s">
        <v>32</v>
      </c>
      <c r="BW37" s="55" t="s">
        <v>32</v>
      </c>
      <c r="BX37" s="56" t="s">
        <v>32</v>
      </c>
      <c r="BY37" s="56" t="s">
        <v>32</v>
      </c>
      <c r="BZ37" s="55" t="s">
        <v>32</v>
      </c>
      <c r="CA37" s="57" t="s">
        <v>32</v>
      </c>
      <c r="CB37" s="55" t="s">
        <v>32</v>
      </c>
      <c r="CC37" s="58" t="s">
        <v>32</v>
      </c>
      <c r="CE37" s="7" t="str">
        <f t="shared" si="2"/>
        <v/>
      </c>
      <c r="CF37" s="53" t="s">
        <v>32</v>
      </c>
      <c r="CG37" s="54" t="s">
        <v>32</v>
      </c>
      <c r="CH37" s="55" t="s">
        <v>32</v>
      </c>
      <c r="CI37" s="56" t="s">
        <v>32</v>
      </c>
      <c r="CJ37" s="56" t="s">
        <v>32</v>
      </c>
      <c r="CK37" s="55" t="s">
        <v>32</v>
      </c>
      <c r="CL37" s="57" t="s">
        <v>32</v>
      </c>
      <c r="CM37" s="55" t="s">
        <v>32</v>
      </c>
      <c r="CN37" s="58" t="s">
        <v>32</v>
      </c>
    </row>
    <row r="38" spans="4:92" ht="37.5" customHeight="1">
      <c r="D38" s="1"/>
      <c r="E38" s="1"/>
      <c r="F38" s="1"/>
      <c r="G38" s="1"/>
      <c r="H38" s="1"/>
      <c r="I38" s="1"/>
      <c r="J38" s="1"/>
      <c r="K38" s="1"/>
      <c r="L38" s="1"/>
      <c r="P38" s="106"/>
      <c r="Q38" s="106"/>
      <c r="R38" s="106"/>
      <c r="S38"/>
      <c r="T38" s="106"/>
      <c r="U38" s="106"/>
      <c r="V38" s="106"/>
      <c r="X38" s="106"/>
      <c r="Y38" s="106"/>
      <c r="Z38" s="106"/>
      <c r="AB38" s="106"/>
      <c r="AC38" s="106"/>
      <c r="AD38" s="106"/>
      <c r="BI38" s="7" t="str">
        <f t="shared" si="0"/>
        <v/>
      </c>
      <c r="BJ38" s="46" t="s">
        <v>32</v>
      </c>
      <c r="BK38" s="47" t="s">
        <v>32</v>
      </c>
      <c r="BL38" s="48" t="s">
        <v>32</v>
      </c>
      <c r="BM38" s="49" t="s">
        <v>32</v>
      </c>
      <c r="BN38" s="49" t="s">
        <v>32</v>
      </c>
      <c r="BO38" s="48" t="s">
        <v>32</v>
      </c>
      <c r="BP38" s="50" t="s">
        <v>32</v>
      </c>
      <c r="BQ38" s="48" t="s">
        <v>32</v>
      </c>
      <c r="BR38" s="51" t="s">
        <v>32</v>
      </c>
      <c r="BT38" s="7" t="str">
        <f t="shared" si="1"/>
        <v/>
      </c>
      <c r="BU38" s="46" t="s">
        <v>32</v>
      </c>
      <c r="BV38" s="47" t="s">
        <v>32</v>
      </c>
      <c r="BW38" s="48" t="s">
        <v>32</v>
      </c>
      <c r="BX38" s="49" t="s">
        <v>32</v>
      </c>
      <c r="BY38" s="49" t="s">
        <v>32</v>
      </c>
      <c r="BZ38" s="48" t="s">
        <v>32</v>
      </c>
      <c r="CA38" s="50" t="s">
        <v>32</v>
      </c>
      <c r="CB38" s="48" t="s">
        <v>32</v>
      </c>
      <c r="CC38" s="51" t="s">
        <v>32</v>
      </c>
      <c r="CE38" s="7" t="str">
        <f t="shared" si="2"/>
        <v/>
      </c>
      <c r="CF38" s="46" t="s">
        <v>32</v>
      </c>
      <c r="CG38" s="47" t="s">
        <v>32</v>
      </c>
      <c r="CH38" s="48" t="s">
        <v>32</v>
      </c>
      <c r="CI38" s="49" t="s">
        <v>32</v>
      </c>
      <c r="CJ38" s="49" t="s">
        <v>32</v>
      </c>
      <c r="CK38" s="48" t="s">
        <v>32</v>
      </c>
      <c r="CL38" s="50" t="s">
        <v>32</v>
      </c>
      <c r="CM38" s="48" t="s">
        <v>32</v>
      </c>
      <c r="CN38" s="51" t="s">
        <v>32</v>
      </c>
    </row>
    <row r="39" spans="4:92" ht="37.5" customHeight="1">
      <c r="D39" s="1"/>
      <c r="E39" s="1"/>
      <c r="F39" s="1"/>
      <c r="G39" s="1"/>
      <c r="H39" s="1"/>
      <c r="I39" s="1"/>
      <c r="J39" s="1"/>
      <c r="K39" s="1"/>
      <c r="L39" s="1"/>
      <c r="O39" s="107"/>
      <c r="P39" s="108"/>
      <c r="Q39" s="108"/>
      <c r="R39" s="109"/>
      <c r="S39" s="110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BI39" s="7" t="str">
        <f t="shared" si="0"/>
        <v/>
      </c>
      <c r="BJ39" s="53" t="s">
        <v>32</v>
      </c>
      <c r="BK39" s="54" t="s">
        <v>32</v>
      </c>
      <c r="BL39" s="55" t="s">
        <v>32</v>
      </c>
      <c r="BM39" s="56" t="s">
        <v>32</v>
      </c>
      <c r="BN39" s="56" t="s">
        <v>32</v>
      </c>
      <c r="BO39" s="55" t="s">
        <v>32</v>
      </c>
      <c r="BP39" s="57" t="s">
        <v>32</v>
      </c>
      <c r="BQ39" s="55" t="s">
        <v>32</v>
      </c>
      <c r="BR39" s="58" t="s">
        <v>32</v>
      </c>
      <c r="BT39" s="7" t="str">
        <f t="shared" si="1"/>
        <v/>
      </c>
      <c r="BU39" s="53" t="s">
        <v>32</v>
      </c>
      <c r="BV39" s="54" t="s">
        <v>32</v>
      </c>
      <c r="BW39" s="55" t="s">
        <v>32</v>
      </c>
      <c r="BX39" s="56" t="s">
        <v>32</v>
      </c>
      <c r="BY39" s="56" t="s">
        <v>32</v>
      </c>
      <c r="BZ39" s="55" t="s">
        <v>32</v>
      </c>
      <c r="CA39" s="57" t="s">
        <v>32</v>
      </c>
      <c r="CB39" s="55" t="s">
        <v>32</v>
      </c>
      <c r="CC39" s="58" t="s">
        <v>32</v>
      </c>
      <c r="CE39" s="7" t="str">
        <f t="shared" si="2"/>
        <v/>
      </c>
      <c r="CF39" s="53" t="s">
        <v>32</v>
      </c>
      <c r="CG39" s="54" t="s">
        <v>32</v>
      </c>
      <c r="CH39" s="55" t="s">
        <v>32</v>
      </c>
      <c r="CI39" s="56" t="s">
        <v>32</v>
      </c>
      <c r="CJ39" s="56" t="s">
        <v>32</v>
      </c>
      <c r="CK39" s="55" t="s">
        <v>32</v>
      </c>
      <c r="CL39" s="57" t="s">
        <v>32</v>
      </c>
      <c r="CM39" s="55" t="s">
        <v>32</v>
      </c>
      <c r="CN39" s="58" t="s">
        <v>32</v>
      </c>
    </row>
    <row r="40" spans="4:92" ht="37.5" customHeight="1">
      <c r="D40" s="1"/>
      <c r="E40" s="1"/>
      <c r="F40" s="1"/>
      <c r="G40" s="1"/>
      <c r="H40" s="1"/>
      <c r="I40" s="1"/>
      <c r="J40" s="1"/>
      <c r="K40" s="1"/>
      <c r="L40" s="1"/>
      <c r="O40" s="107"/>
      <c r="P40" s="111"/>
      <c r="Q40" s="111"/>
      <c r="R40" s="112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BI40" s="7" t="str">
        <f t="shared" si="0"/>
        <v/>
      </c>
      <c r="BJ40" s="46" t="s">
        <v>32</v>
      </c>
      <c r="BK40" s="47" t="s">
        <v>32</v>
      </c>
      <c r="BL40" s="48" t="s">
        <v>32</v>
      </c>
      <c r="BM40" s="49" t="s">
        <v>32</v>
      </c>
      <c r="BN40" s="49" t="s">
        <v>32</v>
      </c>
      <c r="BO40" s="48" t="s">
        <v>32</v>
      </c>
      <c r="BP40" s="50" t="s">
        <v>32</v>
      </c>
      <c r="BQ40" s="48" t="s">
        <v>32</v>
      </c>
      <c r="BR40" s="51" t="s">
        <v>32</v>
      </c>
      <c r="BT40" s="7" t="str">
        <f t="shared" si="1"/>
        <v/>
      </c>
      <c r="BU40" s="46" t="s">
        <v>32</v>
      </c>
      <c r="BV40" s="47" t="s">
        <v>32</v>
      </c>
      <c r="BW40" s="48" t="s">
        <v>32</v>
      </c>
      <c r="BX40" s="49" t="s">
        <v>32</v>
      </c>
      <c r="BY40" s="49" t="s">
        <v>32</v>
      </c>
      <c r="BZ40" s="48" t="s">
        <v>32</v>
      </c>
      <c r="CA40" s="50" t="s">
        <v>32</v>
      </c>
      <c r="CB40" s="48" t="s">
        <v>32</v>
      </c>
      <c r="CC40" s="51" t="s">
        <v>32</v>
      </c>
      <c r="CE40" s="7" t="str">
        <f t="shared" si="2"/>
        <v/>
      </c>
      <c r="CF40" s="46" t="s">
        <v>32</v>
      </c>
      <c r="CG40" s="47" t="s">
        <v>32</v>
      </c>
      <c r="CH40" s="48" t="s">
        <v>32</v>
      </c>
      <c r="CI40" s="49" t="s">
        <v>32</v>
      </c>
      <c r="CJ40" s="49" t="s">
        <v>32</v>
      </c>
      <c r="CK40" s="48" t="s">
        <v>32</v>
      </c>
      <c r="CL40" s="50" t="s">
        <v>32</v>
      </c>
      <c r="CM40" s="48" t="s">
        <v>32</v>
      </c>
      <c r="CN40" s="51" t="s">
        <v>32</v>
      </c>
    </row>
    <row r="41" spans="4:92" ht="37.5" customHeight="1">
      <c r="D41" s="1"/>
      <c r="E41" s="1"/>
      <c r="F41" s="1"/>
      <c r="G41" s="1"/>
      <c r="H41" s="1"/>
      <c r="I41" s="1"/>
      <c r="J41" s="1"/>
      <c r="K41" s="1"/>
      <c r="L41" s="1"/>
      <c r="O41" s="113"/>
      <c r="P41" s="114"/>
      <c r="Q41" s="114"/>
      <c r="R41" s="115"/>
      <c r="S41" s="116"/>
      <c r="T41" s="117"/>
      <c r="U41" s="117"/>
      <c r="V41" s="117"/>
      <c r="W41" s="116"/>
      <c r="X41" s="118"/>
      <c r="Y41" s="118"/>
      <c r="Z41" s="118"/>
      <c r="AA41" s="116"/>
      <c r="AB41" s="118"/>
      <c r="AC41" s="118"/>
      <c r="AD41" s="118"/>
      <c r="AV41"/>
      <c r="BI41" s="7" t="str">
        <f t="shared" si="0"/>
        <v/>
      </c>
      <c r="BJ41" s="53" t="s">
        <v>32</v>
      </c>
      <c r="BK41" s="54" t="s">
        <v>32</v>
      </c>
      <c r="BL41" s="55" t="s">
        <v>32</v>
      </c>
      <c r="BM41" s="56" t="s">
        <v>32</v>
      </c>
      <c r="BN41" s="56" t="s">
        <v>32</v>
      </c>
      <c r="BO41" s="55" t="s">
        <v>32</v>
      </c>
      <c r="BP41" s="57" t="s">
        <v>32</v>
      </c>
      <c r="BQ41" s="55" t="s">
        <v>32</v>
      </c>
      <c r="BR41" s="58" t="s">
        <v>32</v>
      </c>
      <c r="BT41" s="7" t="str">
        <f t="shared" si="1"/>
        <v/>
      </c>
      <c r="BU41" s="53" t="s">
        <v>32</v>
      </c>
      <c r="BV41" s="54" t="s">
        <v>32</v>
      </c>
      <c r="BW41" s="55" t="s">
        <v>32</v>
      </c>
      <c r="BX41" s="56" t="s">
        <v>32</v>
      </c>
      <c r="BY41" s="56" t="s">
        <v>32</v>
      </c>
      <c r="BZ41" s="55" t="s">
        <v>32</v>
      </c>
      <c r="CA41" s="57" t="s">
        <v>32</v>
      </c>
      <c r="CB41" s="55" t="s">
        <v>32</v>
      </c>
      <c r="CC41" s="58" t="s">
        <v>32</v>
      </c>
      <c r="CE41" s="7" t="str">
        <f t="shared" si="2"/>
        <v/>
      </c>
      <c r="CF41" s="53" t="s">
        <v>32</v>
      </c>
      <c r="CG41" s="54" t="s">
        <v>32</v>
      </c>
      <c r="CH41" s="55" t="s">
        <v>32</v>
      </c>
      <c r="CI41" s="56" t="s">
        <v>32</v>
      </c>
      <c r="CJ41" s="56" t="s">
        <v>32</v>
      </c>
      <c r="CK41" s="55" t="s">
        <v>32</v>
      </c>
      <c r="CL41" s="57" t="s">
        <v>32</v>
      </c>
      <c r="CM41" s="55" t="s">
        <v>32</v>
      </c>
      <c r="CN41" s="58" t="s">
        <v>32</v>
      </c>
    </row>
    <row r="42" spans="4:92" ht="37.5" customHeight="1">
      <c r="D42" s="1"/>
      <c r="E42" s="1"/>
      <c r="F42" s="1"/>
      <c r="G42" s="1"/>
      <c r="H42" s="1"/>
      <c r="I42" s="1"/>
      <c r="J42" s="1"/>
      <c r="K42" s="1"/>
      <c r="L42" s="1"/>
      <c r="O42" s="119"/>
      <c r="P42" s="114"/>
      <c r="Q42" s="114"/>
      <c r="R42" s="115"/>
      <c r="S42" s="120"/>
      <c r="T42" s="117"/>
      <c r="U42" s="117"/>
      <c r="V42" s="117"/>
      <c r="W42" s="116"/>
      <c r="X42" s="118"/>
      <c r="Y42" s="118"/>
      <c r="Z42" s="118"/>
      <c r="AA42" s="116"/>
      <c r="AB42" s="118"/>
      <c r="AC42" s="118"/>
      <c r="AD42" s="118"/>
      <c r="AV42"/>
      <c r="BI42" s="7" t="str">
        <f t="shared" si="0"/>
        <v/>
      </c>
      <c r="BJ42" s="46" t="s">
        <v>32</v>
      </c>
      <c r="BK42" s="47" t="s">
        <v>32</v>
      </c>
      <c r="BL42" s="48" t="s">
        <v>32</v>
      </c>
      <c r="BM42" s="49" t="s">
        <v>32</v>
      </c>
      <c r="BN42" s="49" t="s">
        <v>32</v>
      </c>
      <c r="BO42" s="48" t="s">
        <v>32</v>
      </c>
      <c r="BP42" s="50" t="s">
        <v>32</v>
      </c>
      <c r="BQ42" s="48" t="s">
        <v>32</v>
      </c>
      <c r="BR42" s="51" t="s">
        <v>32</v>
      </c>
      <c r="BT42" s="7" t="str">
        <f t="shared" si="1"/>
        <v/>
      </c>
      <c r="BU42" s="46" t="s">
        <v>32</v>
      </c>
      <c r="BV42" s="47" t="s">
        <v>32</v>
      </c>
      <c r="BW42" s="48" t="s">
        <v>32</v>
      </c>
      <c r="BX42" s="49" t="s">
        <v>32</v>
      </c>
      <c r="BY42" s="49" t="s">
        <v>32</v>
      </c>
      <c r="BZ42" s="48" t="s">
        <v>32</v>
      </c>
      <c r="CA42" s="50" t="s">
        <v>32</v>
      </c>
      <c r="CB42" s="48" t="s">
        <v>32</v>
      </c>
      <c r="CC42" s="51" t="s">
        <v>32</v>
      </c>
      <c r="CE42" s="7" t="str">
        <f t="shared" si="2"/>
        <v/>
      </c>
      <c r="CF42" s="46" t="s">
        <v>32</v>
      </c>
      <c r="CG42" s="47" t="s">
        <v>32</v>
      </c>
      <c r="CH42" s="48" t="s">
        <v>32</v>
      </c>
      <c r="CI42" s="49" t="s">
        <v>32</v>
      </c>
      <c r="CJ42" s="49" t="s">
        <v>32</v>
      </c>
      <c r="CK42" s="48" t="s">
        <v>32</v>
      </c>
      <c r="CL42" s="50" t="s">
        <v>32</v>
      </c>
      <c r="CM42" s="48" t="s">
        <v>32</v>
      </c>
      <c r="CN42" s="51" t="s">
        <v>32</v>
      </c>
    </row>
    <row r="43" spans="4:92" ht="37.5" customHeight="1">
      <c r="D43" s="1"/>
      <c r="E43" s="1"/>
      <c r="F43" s="1"/>
      <c r="G43" s="1"/>
      <c r="H43" s="1"/>
      <c r="I43" s="1"/>
      <c r="J43" s="1"/>
      <c r="K43" s="1"/>
      <c r="L43" s="1"/>
      <c r="O43" s="121"/>
      <c r="P43" s="108"/>
      <c r="Q43" s="108"/>
      <c r="R43" s="109"/>
      <c r="S43" s="122"/>
      <c r="W43" s="123"/>
      <c r="AA43" s="123"/>
      <c r="AV43"/>
      <c r="BI43" s="7" t="str">
        <f t="shared" si="0"/>
        <v/>
      </c>
      <c r="BJ43" s="53" t="s">
        <v>32</v>
      </c>
      <c r="BK43" s="54" t="s">
        <v>32</v>
      </c>
      <c r="BL43" s="55" t="s">
        <v>32</v>
      </c>
      <c r="BM43" s="56" t="s">
        <v>32</v>
      </c>
      <c r="BN43" s="56" t="s">
        <v>32</v>
      </c>
      <c r="BO43" s="55" t="s">
        <v>32</v>
      </c>
      <c r="BP43" s="57" t="s">
        <v>32</v>
      </c>
      <c r="BQ43" s="55" t="s">
        <v>32</v>
      </c>
      <c r="BR43" s="58" t="s">
        <v>32</v>
      </c>
      <c r="BT43" s="7" t="str">
        <f t="shared" si="1"/>
        <v/>
      </c>
      <c r="BU43" s="53" t="s">
        <v>32</v>
      </c>
      <c r="BV43" s="54" t="s">
        <v>32</v>
      </c>
      <c r="BW43" s="55" t="s">
        <v>32</v>
      </c>
      <c r="BX43" s="56" t="s">
        <v>32</v>
      </c>
      <c r="BY43" s="56" t="s">
        <v>32</v>
      </c>
      <c r="BZ43" s="55" t="s">
        <v>32</v>
      </c>
      <c r="CA43" s="57" t="s">
        <v>32</v>
      </c>
      <c r="CB43" s="55" t="s">
        <v>32</v>
      </c>
      <c r="CC43" s="58" t="s">
        <v>32</v>
      </c>
      <c r="CE43" s="7" t="str">
        <f t="shared" si="2"/>
        <v/>
      </c>
      <c r="CF43" s="53" t="s">
        <v>32</v>
      </c>
      <c r="CG43" s="54" t="s">
        <v>32</v>
      </c>
      <c r="CH43" s="55" t="s">
        <v>32</v>
      </c>
      <c r="CI43" s="56" t="s">
        <v>32</v>
      </c>
      <c r="CJ43" s="56" t="s">
        <v>32</v>
      </c>
      <c r="CK43" s="55" t="s">
        <v>32</v>
      </c>
      <c r="CL43" s="57" t="s">
        <v>32</v>
      </c>
      <c r="CM43" s="55" t="s">
        <v>32</v>
      </c>
      <c r="CN43" s="58" t="s">
        <v>32</v>
      </c>
    </row>
    <row r="44" spans="4:92" ht="37.5" customHeight="1">
      <c r="D44" s="1"/>
      <c r="E44" s="1"/>
      <c r="F44" s="1"/>
      <c r="G44" s="1"/>
      <c r="H44" s="1"/>
      <c r="I44" s="1"/>
      <c r="J44" s="1"/>
      <c r="K44" s="1"/>
      <c r="L44" s="1"/>
      <c r="O44" s="121"/>
      <c r="P44" s="108"/>
      <c r="Q44" s="108"/>
      <c r="R44" s="109"/>
      <c r="S44" s="122"/>
      <c r="W44" s="124"/>
      <c r="AA44" s="124"/>
      <c r="AV44"/>
      <c r="BI44" s="7" t="str">
        <f t="shared" si="0"/>
        <v/>
      </c>
      <c r="BJ44" s="46" t="s">
        <v>32</v>
      </c>
      <c r="BK44" s="47" t="s">
        <v>32</v>
      </c>
      <c r="BL44" s="48" t="s">
        <v>32</v>
      </c>
      <c r="BM44" s="49" t="s">
        <v>32</v>
      </c>
      <c r="BN44" s="49" t="s">
        <v>32</v>
      </c>
      <c r="BO44" s="48" t="s">
        <v>32</v>
      </c>
      <c r="BP44" s="50" t="s">
        <v>32</v>
      </c>
      <c r="BQ44" s="48" t="s">
        <v>32</v>
      </c>
      <c r="BR44" s="51" t="s">
        <v>32</v>
      </c>
      <c r="BT44" s="7" t="str">
        <f t="shared" si="1"/>
        <v/>
      </c>
      <c r="BU44" s="46" t="s">
        <v>32</v>
      </c>
      <c r="BV44" s="47" t="s">
        <v>32</v>
      </c>
      <c r="BW44" s="48" t="s">
        <v>32</v>
      </c>
      <c r="BX44" s="49" t="s">
        <v>32</v>
      </c>
      <c r="BY44" s="49" t="s">
        <v>32</v>
      </c>
      <c r="BZ44" s="48" t="s">
        <v>32</v>
      </c>
      <c r="CA44" s="50" t="s">
        <v>32</v>
      </c>
      <c r="CB44" s="48" t="s">
        <v>32</v>
      </c>
      <c r="CC44" s="51" t="s">
        <v>32</v>
      </c>
      <c r="CE44" s="7" t="str">
        <f t="shared" si="2"/>
        <v/>
      </c>
      <c r="CF44" s="46" t="s">
        <v>32</v>
      </c>
      <c r="CG44" s="47" t="s">
        <v>32</v>
      </c>
      <c r="CH44" s="48" t="s">
        <v>32</v>
      </c>
      <c r="CI44" s="49" t="s">
        <v>32</v>
      </c>
      <c r="CJ44" s="49" t="s">
        <v>32</v>
      </c>
      <c r="CK44" s="48" t="s">
        <v>32</v>
      </c>
      <c r="CL44" s="50" t="s">
        <v>32</v>
      </c>
      <c r="CM44" s="48" t="s">
        <v>32</v>
      </c>
      <c r="CN44" s="51" t="s">
        <v>32</v>
      </c>
    </row>
    <row r="45" spans="4:92" ht="37.5" customHeight="1">
      <c r="D45" s="1"/>
      <c r="E45" s="1"/>
      <c r="F45" s="1"/>
      <c r="G45" s="1"/>
      <c r="H45" s="1"/>
      <c r="I45" s="1"/>
      <c r="J45" s="1"/>
      <c r="K45" s="1"/>
      <c r="L45" s="1"/>
      <c r="O45" s="113"/>
      <c r="P45" s="108"/>
      <c r="Q45" s="125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5"/>
      <c r="AC45" s="108"/>
      <c r="AD45" s="108"/>
      <c r="AV45"/>
      <c r="BI45" s="7" t="str">
        <f t="shared" si="0"/>
        <v/>
      </c>
      <c r="BJ45" s="53" t="s">
        <v>32</v>
      </c>
      <c r="BK45" s="54" t="s">
        <v>32</v>
      </c>
      <c r="BL45" s="55" t="s">
        <v>32</v>
      </c>
      <c r="BM45" s="56" t="s">
        <v>32</v>
      </c>
      <c r="BN45" s="56" t="s">
        <v>32</v>
      </c>
      <c r="BO45" s="55" t="s">
        <v>32</v>
      </c>
      <c r="BP45" s="57" t="s">
        <v>32</v>
      </c>
      <c r="BQ45" s="55" t="s">
        <v>32</v>
      </c>
      <c r="BR45" s="58" t="s">
        <v>32</v>
      </c>
      <c r="BT45" s="7" t="str">
        <f t="shared" si="1"/>
        <v/>
      </c>
      <c r="BU45" s="53" t="s">
        <v>32</v>
      </c>
      <c r="BV45" s="54" t="s">
        <v>32</v>
      </c>
      <c r="BW45" s="55" t="s">
        <v>32</v>
      </c>
      <c r="BX45" s="56" t="s">
        <v>32</v>
      </c>
      <c r="BY45" s="56" t="s">
        <v>32</v>
      </c>
      <c r="BZ45" s="55" t="s">
        <v>32</v>
      </c>
      <c r="CA45" s="57" t="s">
        <v>32</v>
      </c>
      <c r="CB45" s="55" t="s">
        <v>32</v>
      </c>
      <c r="CC45" s="58" t="s">
        <v>32</v>
      </c>
      <c r="CE45" s="7" t="str">
        <f t="shared" si="2"/>
        <v/>
      </c>
      <c r="CF45" s="53" t="s">
        <v>32</v>
      </c>
      <c r="CG45" s="54" t="s">
        <v>32</v>
      </c>
      <c r="CH45" s="55" t="s">
        <v>32</v>
      </c>
      <c r="CI45" s="56" t="s">
        <v>32</v>
      </c>
      <c r="CJ45" s="56" t="s">
        <v>32</v>
      </c>
      <c r="CK45" s="55" t="s">
        <v>32</v>
      </c>
      <c r="CL45" s="57" t="s">
        <v>32</v>
      </c>
      <c r="CM45" s="55" t="s">
        <v>32</v>
      </c>
      <c r="CN45" s="58" t="s">
        <v>32</v>
      </c>
    </row>
    <row r="46" spans="4:92" ht="37.5" customHeight="1">
      <c r="D46" s="1"/>
      <c r="E46" s="1"/>
      <c r="F46" s="1"/>
      <c r="G46" s="1"/>
      <c r="H46" s="1"/>
      <c r="I46" s="1"/>
      <c r="J46" s="1"/>
      <c r="K46" s="1"/>
      <c r="L46" s="1"/>
      <c r="O46" s="113"/>
      <c r="P46" s="108"/>
      <c r="Q46" s="125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5"/>
      <c r="AC46" s="108"/>
      <c r="AD46" s="108"/>
      <c r="BI46" s="7" t="str">
        <f t="shared" si="0"/>
        <v/>
      </c>
      <c r="BJ46" s="46" t="s">
        <v>32</v>
      </c>
      <c r="BK46" s="47" t="s">
        <v>32</v>
      </c>
      <c r="BL46" s="48" t="s">
        <v>32</v>
      </c>
      <c r="BM46" s="49" t="s">
        <v>32</v>
      </c>
      <c r="BN46" s="49" t="s">
        <v>32</v>
      </c>
      <c r="BO46" s="48" t="s">
        <v>32</v>
      </c>
      <c r="BP46" s="50" t="s">
        <v>32</v>
      </c>
      <c r="BQ46" s="48" t="s">
        <v>32</v>
      </c>
      <c r="BR46" s="51" t="s">
        <v>32</v>
      </c>
      <c r="BT46" s="7" t="str">
        <f t="shared" si="1"/>
        <v/>
      </c>
      <c r="BU46" s="46" t="s">
        <v>32</v>
      </c>
      <c r="BV46" s="47" t="s">
        <v>32</v>
      </c>
      <c r="BW46" s="48" t="s">
        <v>32</v>
      </c>
      <c r="BX46" s="49" t="s">
        <v>32</v>
      </c>
      <c r="BY46" s="49" t="s">
        <v>32</v>
      </c>
      <c r="BZ46" s="48" t="s">
        <v>32</v>
      </c>
      <c r="CA46" s="50" t="s">
        <v>32</v>
      </c>
      <c r="CB46" s="48" t="s">
        <v>32</v>
      </c>
      <c r="CC46" s="51" t="s">
        <v>32</v>
      </c>
      <c r="CE46" s="7" t="str">
        <f t="shared" si="2"/>
        <v/>
      </c>
      <c r="CF46" s="46" t="s">
        <v>32</v>
      </c>
      <c r="CG46" s="47" t="s">
        <v>32</v>
      </c>
      <c r="CH46" s="48" t="s">
        <v>32</v>
      </c>
      <c r="CI46" s="49" t="s">
        <v>32</v>
      </c>
      <c r="CJ46" s="49" t="s">
        <v>32</v>
      </c>
      <c r="CK46" s="48" t="s">
        <v>32</v>
      </c>
      <c r="CL46" s="50" t="s">
        <v>32</v>
      </c>
      <c r="CM46" s="48" t="s">
        <v>32</v>
      </c>
      <c r="CN46" s="51" t="s">
        <v>32</v>
      </c>
    </row>
    <row r="47" spans="4:92" ht="37.5" customHeight="1">
      <c r="D47" s="1"/>
      <c r="E47" s="1"/>
      <c r="F47" s="1"/>
      <c r="G47" s="1"/>
      <c r="H47" s="1"/>
      <c r="I47" s="1"/>
      <c r="J47" s="1"/>
      <c r="K47" s="1"/>
      <c r="L47" s="1"/>
      <c r="O47" s="113"/>
      <c r="P47" s="81"/>
      <c r="Q47" s="125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5"/>
      <c r="AC47" s="81"/>
      <c r="AD47" s="81"/>
      <c r="AF47" s="127" t="s">
        <v>5</v>
      </c>
      <c r="AG47" s="128" t="s">
        <v>26</v>
      </c>
      <c r="AH47" s="128"/>
      <c r="AI47" s="128" t="s">
        <v>27</v>
      </c>
      <c r="AJ47" s="128"/>
      <c r="AK47" s="128" t="s">
        <v>28</v>
      </c>
      <c r="AL47" s="128"/>
      <c r="BI47" s="7" t="str">
        <f t="shared" si="0"/>
        <v/>
      </c>
      <c r="BJ47" s="53" t="s">
        <v>32</v>
      </c>
      <c r="BK47" s="54" t="s">
        <v>32</v>
      </c>
      <c r="BL47" s="55" t="s">
        <v>32</v>
      </c>
      <c r="BM47" s="56" t="s">
        <v>32</v>
      </c>
      <c r="BN47" s="56" t="s">
        <v>32</v>
      </c>
      <c r="BO47" s="55" t="s">
        <v>32</v>
      </c>
      <c r="BP47" s="57" t="s">
        <v>32</v>
      </c>
      <c r="BQ47" s="55" t="s">
        <v>32</v>
      </c>
      <c r="BR47" s="58" t="s">
        <v>32</v>
      </c>
      <c r="BT47" s="7" t="str">
        <f t="shared" si="1"/>
        <v/>
      </c>
      <c r="BU47" s="53" t="s">
        <v>32</v>
      </c>
      <c r="BV47" s="54" t="s">
        <v>32</v>
      </c>
      <c r="BW47" s="55" t="s">
        <v>32</v>
      </c>
      <c r="BX47" s="56" t="s">
        <v>32</v>
      </c>
      <c r="BY47" s="56" t="s">
        <v>32</v>
      </c>
      <c r="BZ47" s="55" t="s">
        <v>32</v>
      </c>
      <c r="CA47" s="57" t="s">
        <v>32</v>
      </c>
      <c r="CB47" s="55" t="s">
        <v>32</v>
      </c>
      <c r="CC47" s="58" t="s">
        <v>32</v>
      </c>
      <c r="CE47" s="7" t="str">
        <f t="shared" si="2"/>
        <v/>
      </c>
      <c r="CF47" s="53" t="s">
        <v>32</v>
      </c>
      <c r="CG47" s="54" t="s">
        <v>32</v>
      </c>
      <c r="CH47" s="55" t="s">
        <v>32</v>
      </c>
      <c r="CI47" s="56" t="s">
        <v>32</v>
      </c>
      <c r="CJ47" s="56" t="s">
        <v>32</v>
      </c>
      <c r="CK47" s="55" t="s">
        <v>32</v>
      </c>
      <c r="CL47" s="57" t="s">
        <v>32</v>
      </c>
      <c r="CM47" s="55" t="s">
        <v>32</v>
      </c>
      <c r="CN47" s="58" t="s">
        <v>32</v>
      </c>
    </row>
    <row r="48" spans="4:92" ht="37.5" customHeight="1">
      <c r="D48" s="1"/>
      <c r="E48" s="1"/>
      <c r="F48" s="1"/>
      <c r="G48" s="1"/>
      <c r="H48" s="1"/>
      <c r="I48" s="1"/>
      <c r="J48" s="1"/>
      <c r="K48" s="1"/>
      <c r="L48" s="1"/>
      <c r="Q48" s="125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5"/>
      <c r="AF48" s="129" t="s">
        <v>52</v>
      </c>
      <c r="AG48" s="130">
        <v>16</v>
      </c>
      <c r="AH48" s="130"/>
      <c r="AI48" s="130">
        <v>664</v>
      </c>
      <c r="AJ48" s="130"/>
      <c r="AK48" s="130">
        <v>57</v>
      </c>
      <c r="AL48" s="130"/>
      <c r="BI48" s="7" t="str">
        <f t="shared" si="0"/>
        <v/>
      </c>
      <c r="BJ48" s="46" t="s">
        <v>32</v>
      </c>
      <c r="BK48" s="47" t="s">
        <v>32</v>
      </c>
      <c r="BL48" s="48" t="s">
        <v>32</v>
      </c>
      <c r="BM48" s="49" t="s">
        <v>32</v>
      </c>
      <c r="BN48" s="49" t="s">
        <v>32</v>
      </c>
      <c r="BO48" s="48" t="s">
        <v>32</v>
      </c>
      <c r="BP48" s="50" t="s">
        <v>32</v>
      </c>
      <c r="BQ48" s="48" t="s">
        <v>32</v>
      </c>
      <c r="BR48" s="51" t="s">
        <v>32</v>
      </c>
      <c r="BT48" s="7" t="str">
        <f t="shared" si="1"/>
        <v/>
      </c>
      <c r="BU48" s="46" t="s">
        <v>32</v>
      </c>
      <c r="BV48" s="47" t="s">
        <v>32</v>
      </c>
      <c r="BW48" s="48" t="s">
        <v>32</v>
      </c>
      <c r="BX48" s="49" t="s">
        <v>32</v>
      </c>
      <c r="BY48" s="49" t="s">
        <v>32</v>
      </c>
      <c r="BZ48" s="48" t="s">
        <v>32</v>
      </c>
      <c r="CA48" s="50" t="s">
        <v>32</v>
      </c>
      <c r="CB48" s="48" t="s">
        <v>32</v>
      </c>
      <c r="CC48" s="51" t="s">
        <v>32</v>
      </c>
      <c r="CE48" s="7" t="str">
        <f t="shared" si="2"/>
        <v/>
      </c>
      <c r="CF48" s="46" t="s">
        <v>32</v>
      </c>
      <c r="CG48" s="47" t="s">
        <v>32</v>
      </c>
      <c r="CH48" s="48" t="s">
        <v>32</v>
      </c>
      <c r="CI48" s="49" t="s">
        <v>32</v>
      </c>
      <c r="CJ48" s="49" t="s">
        <v>32</v>
      </c>
      <c r="CK48" s="48" t="s">
        <v>32</v>
      </c>
      <c r="CL48" s="50" t="s">
        <v>32</v>
      </c>
      <c r="CM48" s="48" t="s">
        <v>32</v>
      </c>
      <c r="CN48" s="51" t="s">
        <v>32</v>
      </c>
    </row>
    <row r="49" spans="4:92" ht="37.5" customHeight="1">
      <c r="D49" s="1"/>
      <c r="E49" s="1"/>
      <c r="F49" s="1"/>
      <c r="G49" s="1"/>
      <c r="H49" s="1"/>
      <c r="I49" s="1"/>
      <c r="J49" s="1"/>
      <c r="K49" s="1"/>
      <c r="L49" s="1"/>
      <c r="Q49" s="125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5"/>
      <c r="AF49" s="131" t="s">
        <v>53</v>
      </c>
      <c r="AG49" s="132">
        <v>201</v>
      </c>
      <c r="AH49" s="132"/>
      <c r="AI49" s="132">
        <v>344</v>
      </c>
      <c r="AJ49" s="132"/>
      <c r="AK49" s="132">
        <v>90</v>
      </c>
      <c r="AL49" s="132"/>
      <c r="BI49" s="7" t="str">
        <f t="shared" si="0"/>
        <v/>
      </c>
      <c r="BJ49" s="53" t="s">
        <v>32</v>
      </c>
      <c r="BK49" s="54" t="s">
        <v>32</v>
      </c>
      <c r="BL49" s="55" t="s">
        <v>32</v>
      </c>
      <c r="BM49" s="56" t="s">
        <v>32</v>
      </c>
      <c r="BN49" s="56" t="s">
        <v>32</v>
      </c>
      <c r="BO49" s="55" t="s">
        <v>32</v>
      </c>
      <c r="BP49" s="57" t="s">
        <v>32</v>
      </c>
      <c r="BQ49" s="55" t="s">
        <v>32</v>
      </c>
      <c r="BR49" s="58" t="s">
        <v>32</v>
      </c>
      <c r="BT49" s="7" t="str">
        <f t="shared" si="1"/>
        <v/>
      </c>
      <c r="BU49" s="53" t="s">
        <v>32</v>
      </c>
      <c r="BV49" s="54" t="s">
        <v>32</v>
      </c>
      <c r="BW49" s="55" t="s">
        <v>32</v>
      </c>
      <c r="BX49" s="56" t="s">
        <v>32</v>
      </c>
      <c r="BY49" s="56" t="s">
        <v>32</v>
      </c>
      <c r="BZ49" s="55" t="s">
        <v>32</v>
      </c>
      <c r="CA49" s="57" t="s">
        <v>32</v>
      </c>
      <c r="CB49" s="55" t="s">
        <v>32</v>
      </c>
      <c r="CC49" s="58" t="s">
        <v>32</v>
      </c>
      <c r="CE49" s="7" t="str">
        <f t="shared" si="2"/>
        <v/>
      </c>
      <c r="CF49" s="53" t="s">
        <v>32</v>
      </c>
      <c r="CG49" s="54" t="s">
        <v>32</v>
      </c>
      <c r="CH49" s="55" t="s">
        <v>32</v>
      </c>
      <c r="CI49" s="56" t="s">
        <v>32</v>
      </c>
      <c r="CJ49" s="56" t="s">
        <v>32</v>
      </c>
      <c r="CK49" s="55" t="s">
        <v>32</v>
      </c>
      <c r="CL49" s="57" t="s">
        <v>32</v>
      </c>
      <c r="CM49" s="55" t="s">
        <v>32</v>
      </c>
      <c r="CN49" s="58" t="s">
        <v>32</v>
      </c>
    </row>
    <row r="50" spans="4:92" ht="37.5" customHeight="1">
      <c r="D50" s="1"/>
      <c r="E50" s="1"/>
      <c r="F50" s="1"/>
      <c r="G50" s="1"/>
      <c r="H50" s="1"/>
      <c r="I50" s="1"/>
      <c r="J50" s="1"/>
      <c r="K50" s="1"/>
      <c r="L50" s="1"/>
      <c r="Q50" s="125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5"/>
      <c r="AF50" s="129" t="s">
        <v>54</v>
      </c>
      <c r="AG50" s="130">
        <v>127</v>
      </c>
      <c r="AH50" s="130"/>
      <c r="AI50" s="130">
        <v>274</v>
      </c>
      <c r="AJ50" s="130"/>
      <c r="AK50" s="130">
        <v>415</v>
      </c>
      <c r="AL50" s="130"/>
      <c r="BI50" s="7" t="str">
        <f t="shared" si="0"/>
        <v/>
      </c>
      <c r="BJ50" s="46" t="s">
        <v>32</v>
      </c>
      <c r="BK50" s="47" t="s">
        <v>32</v>
      </c>
      <c r="BL50" s="48" t="s">
        <v>32</v>
      </c>
      <c r="BM50" s="49" t="s">
        <v>32</v>
      </c>
      <c r="BN50" s="49" t="s">
        <v>32</v>
      </c>
      <c r="BO50" s="48" t="s">
        <v>32</v>
      </c>
      <c r="BP50" s="50" t="s">
        <v>32</v>
      </c>
      <c r="BQ50" s="48" t="s">
        <v>32</v>
      </c>
      <c r="BR50" s="51" t="s">
        <v>32</v>
      </c>
      <c r="BT50" s="7" t="str">
        <f t="shared" si="1"/>
        <v/>
      </c>
      <c r="BU50" s="46" t="s">
        <v>32</v>
      </c>
      <c r="BV50" s="47" t="s">
        <v>32</v>
      </c>
      <c r="BW50" s="48" t="s">
        <v>32</v>
      </c>
      <c r="BX50" s="49" t="s">
        <v>32</v>
      </c>
      <c r="BY50" s="49" t="s">
        <v>32</v>
      </c>
      <c r="BZ50" s="48" t="s">
        <v>32</v>
      </c>
      <c r="CA50" s="50" t="s">
        <v>32</v>
      </c>
      <c r="CB50" s="48" t="s">
        <v>32</v>
      </c>
      <c r="CC50" s="51" t="s">
        <v>32</v>
      </c>
      <c r="CE50" s="7" t="str">
        <f t="shared" si="2"/>
        <v/>
      </c>
      <c r="CF50" s="46" t="s">
        <v>32</v>
      </c>
      <c r="CG50" s="47" t="s">
        <v>32</v>
      </c>
      <c r="CH50" s="48" t="s">
        <v>32</v>
      </c>
      <c r="CI50" s="49" t="s">
        <v>32</v>
      </c>
      <c r="CJ50" s="49" t="s">
        <v>32</v>
      </c>
      <c r="CK50" s="48" t="s">
        <v>32</v>
      </c>
      <c r="CL50" s="50" t="s">
        <v>32</v>
      </c>
      <c r="CM50" s="48" t="s">
        <v>32</v>
      </c>
      <c r="CN50" s="51" t="s">
        <v>32</v>
      </c>
    </row>
    <row r="51" spans="4:92" ht="37.5" customHeight="1">
      <c r="D51" s="1"/>
      <c r="E51" s="1"/>
      <c r="F51" s="1"/>
      <c r="G51" s="1"/>
      <c r="H51" s="1"/>
      <c r="I51" s="1"/>
      <c r="J51" s="1"/>
      <c r="K51" s="1"/>
      <c r="L51" s="1"/>
      <c r="Q51" s="125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5"/>
      <c r="AF51" s="131" t="s">
        <v>55</v>
      </c>
      <c r="AG51" s="132">
        <v>206</v>
      </c>
      <c r="AH51" s="132"/>
      <c r="AI51" s="132">
        <v>195</v>
      </c>
      <c r="AJ51" s="132"/>
      <c r="AK51" s="132">
        <v>260</v>
      </c>
      <c r="AL51" s="132"/>
      <c r="BI51" s="7" t="str">
        <f t="shared" si="0"/>
        <v/>
      </c>
      <c r="BJ51" s="53" t="s">
        <v>32</v>
      </c>
      <c r="BK51" s="54" t="s">
        <v>32</v>
      </c>
      <c r="BL51" s="55" t="s">
        <v>32</v>
      </c>
      <c r="BM51" s="56" t="s">
        <v>32</v>
      </c>
      <c r="BN51" s="56" t="s">
        <v>32</v>
      </c>
      <c r="BO51" s="55" t="s">
        <v>32</v>
      </c>
      <c r="BP51" s="57" t="s">
        <v>32</v>
      </c>
      <c r="BQ51" s="55" t="s">
        <v>32</v>
      </c>
      <c r="BR51" s="58" t="s">
        <v>32</v>
      </c>
      <c r="BT51" s="7" t="str">
        <f t="shared" si="1"/>
        <v/>
      </c>
      <c r="BU51" s="53" t="s">
        <v>32</v>
      </c>
      <c r="BV51" s="54" t="s">
        <v>32</v>
      </c>
      <c r="BW51" s="55" t="s">
        <v>32</v>
      </c>
      <c r="BX51" s="56" t="s">
        <v>32</v>
      </c>
      <c r="BY51" s="56" t="s">
        <v>32</v>
      </c>
      <c r="BZ51" s="55" t="s">
        <v>32</v>
      </c>
      <c r="CA51" s="57" t="s">
        <v>32</v>
      </c>
      <c r="CB51" s="55" t="s">
        <v>32</v>
      </c>
      <c r="CC51" s="58" t="s">
        <v>32</v>
      </c>
      <c r="CE51" s="7" t="str">
        <f t="shared" si="2"/>
        <v/>
      </c>
      <c r="CF51" s="53" t="s">
        <v>32</v>
      </c>
      <c r="CG51" s="54" t="s">
        <v>32</v>
      </c>
      <c r="CH51" s="55" t="s">
        <v>32</v>
      </c>
      <c r="CI51" s="56" t="s">
        <v>32</v>
      </c>
      <c r="CJ51" s="56" t="s">
        <v>32</v>
      </c>
      <c r="CK51" s="55" t="s">
        <v>32</v>
      </c>
      <c r="CL51" s="57" t="s">
        <v>32</v>
      </c>
      <c r="CM51" s="55" t="s">
        <v>32</v>
      </c>
      <c r="CN51" s="58" t="s">
        <v>32</v>
      </c>
    </row>
    <row r="52" spans="4:92" ht="37.5" customHeight="1">
      <c r="D52" s="1"/>
      <c r="E52" s="1"/>
      <c r="F52" s="1"/>
      <c r="G52" s="1"/>
      <c r="H52" s="1"/>
      <c r="I52" s="1"/>
      <c r="J52" s="1"/>
      <c r="K52" s="1"/>
      <c r="L52" s="1"/>
      <c r="Q52" s="125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5"/>
      <c r="BI52" s="7" t="str">
        <f t="shared" si="0"/>
        <v/>
      </c>
      <c r="BJ52" s="46" t="s">
        <v>32</v>
      </c>
      <c r="BK52" s="47" t="s">
        <v>32</v>
      </c>
      <c r="BL52" s="48" t="s">
        <v>32</v>
      </c>
      <c r="BM52" s="49" t="s">
        <v>32</v>
      </c>
      <c r="BN52" s="49" t="s">
        <v>32</v>
      </c>
      <c r="BO52" s="48" t="s">
        <v>32</v>
      </c>
      <c r="BP52" s="50" t="s">
        <v>32</v>
      </c>
      <c r="BQ52" s="48" t="s">
        <v>32</v>
      </c>
      <c r="BR52" s="51" t="s">
        <v>32</v>
      </c>
      <c r="BT52" s="7" t="str">
        <f t="shared" si="1"/>
        <v/>
      </c>
      <c r="BU52" s="46" t="s">
        <v>32</v>
      </c>
      <c r="BV52" s="47" t="s">
        <v>32</v>
      </c>
      <c r="BW52" s="48" t="s">
        <v>32</v>
      </c>
      <c r="BX52" s="49" t="s">
        <v>32</v>
      </c>
      <c r="BY52" s="49" t="s">
        <v>32</v>
      </c>
      <c r="BZ52" s="48" t="s">
        <v>32</v>
      </c>
      <c r="CA52" s="50" t="s">
        <v>32</v>
      </c>
      <c r="CB52" s="48" t="s">
        <v>32</v>
      </c>
      <c r="CC52" s="51" t="s">
        <v>32</v>
      </c>
      <c r="CE52" s="7" t="str">
        <f t="shared" si="2"/>
        <v/>
      </c>
      <c r="CF52" s="46" t="s">
        <v>32</v>
      </c>
      <c r="CG52" s="47" t="s">
        <v>32</v>
      </c>
      <c r="CH52" s="48" t="s">
        <v>32</v>
      </c>
      <c r="CI52" s="49" t="s">
        <v>32</v>
      </c>
      <c r="CJ52" s="49" t="s">
        <v>32</v>
      </c>
      <c r="CK52" s="48" t="s">
        <v>32</v>
      </c>
      <c r="CL52" s="50" t="s">
        <v>32</v>
      </c>
      <c r="CM52" s="48" t="s">
        <v>32</v>
      </c>
      <c r="CN52" s="51" t="s">
        <v>32</v>
      </c>
    </row>
    <row r="53" spans="4:92" ht="37.5" customHeight="1">
      <c r="D53" s="1"/>
      <c r="E53" s="1"/>
      <c r="F53" s="1"/>
      <c r="G53" s="1"/>
      <c r="H53" s="1"/>
      <c r="I53" s="1"/>
      <c r="J53" s="1"/>
      <c r="K53" s="1"/>
      <c r="L53" s="1"/>
      <c r="Q53" s="125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5"/>
      <c r="BI53" s="7" t="str">
        <f t="shared" si="0"/>
        <v/>
      </c>
      <c r="BJ53" s="53" t="s">
        <v>32</v>
      </c>
      <c r="BK53" s="54" t="s">
        <v>32</v>
      </c>
      <c r="BL53" s="55" t="s">
        <v>32</v>
      </c>
      <c r="BM53" s="56" t="s">
        <v>32</v>
      </c>
      <c r="BN53" s="56" t="s">
        <v>32</v>
      </c>
      <c r="BO53" s="55" t="s">
        <v>32</v>
      </c>
      <c r="BP53" s="57" t="s">
        <v>32</v>
      </c>
      <c r="BQ53" s="55" t="s">
        <v>32</v>
      </c>
      <c r="BR53" s="58" t="s">
        <v>32</v>
      </c>
      <c r="BT53" s="7" t="str">
        <f t="shared" si="1"/>
        <v/>
      </c>
      <c r="BU53" s="53" t="s">
        <v>32</v>
      </c>
      <c r="BV53" s="54" t="s">
        <v>32</v>
      </c>
      <c r="BW53" s="55" t="s">
        <v>32</v>
      </c>
      <c r="BX53" s="56" t="s">
        <v>32</v>
      </c>
      <c r="BY53" s="56" t="s">
        <v>32</v>
      </c>
      <c r="BZ53" s="55" t="s">
        <v>32</v>
      </c>
      <c r="CA53" s="57" t="s">
        <v>32</v>
      </c>
      <c r="CB53" s="55" t="s">
        <v>32</v>
      </c>
      <c r="CC53" s="58" t="s">
        <v>32</v>
      </c>
      <c r="CE53" s="7" t="str">
        <f t="shared" si="2"/>
        <v/>
      </c>
      <c r="CF53" s="53" t="s">
        <v>32</v>
      </c>
      <c r="CG53" s="54" t="s">
        <v>32</v>
      </c>
      <c r="CH53" s="55" t="s">
        <v>32</v>
      </c>
      <c r="CI53" s="56" t="s">
        <v>32</v>
      </c>
      <c r="CJ53" s="56" t="s">
        <v>32</v>
      </c>
      <c r="CK53" s="55" t="s">
        <v>32</v>
      </c>
      <c r="CL53" s="57" t="s">
        <v>32</v>
      </c>
      <c r="CM53" s="55" t="s">
        <v>32</v>
      </c>
      <c r="CN53" s="58" t="s">
        <v>32</v>
      </c>
    </row>
    <row r="54" spans="4:92" ht="37.5" customHeight="1">
      <c r="D54" s="1"/>
      <c r="E54" s="1"/>
      <c r="F54" s="1"/>
      <c r="G54" s="1"/>
      <c r="H54" s="1"/>
      <c r="I54" s="1"/>
      <c r="J54" s="1"/>
      <c r="K54" s="1"/>
      <c r="L54" s="1"/>
      <c r="Q54" s="125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5"/>
      <c r="BI54" s="7" t="str">
        <f t="shared" si="0"/>
        <v/>
      </c>
      <c r="BJ54" s="46" t="s">
        <v>32</v>
      </c>
      <c r="BK54" s="47" t="s">
        <v>32</v>
      </c>
      <c r="BL54" s="48" t="s">
        <v>32</v>
      </c>
      <c r="BM54" s="49" t="s">
        <v>32</v>
      </c>
      <c r="BN54" s="49" t="s">
        <v>32</v>
      </c>
      <c r="BO54" s="48" t="s">
        <v>32</v>
      </c>
      <c r="BP54" s="50" t="s">
        <v>32</v>
      </c>
      <c r="BQ54" s="48" t="s">
        <v>32</v>
      </c>
      <c r="BR54" s="51" t="s">
        <v>32</v>
      </c>
      <c r="BT54" s="7" t="str">
        <f t="shared" si="1"/>
        <v/>
      </c>
      <c r="BU54" s="46" t="s">
        <v>32</v>
      </c>
      <c r="BV54" s="47" t="s">
        <v>32</v>
      </c>
      <c r="BW54" s="48" t="s">
        <v>32</v>
      </c>
      <c r="BX54" s="49" t="s">
        <v>32</v>
      </c>
      <c r="BY54" s="49" t="s">
        <v>32</v>
      </c>
      <c r="BZ54" s="48" t="s">
        <v>32</v>
      </c>
      <c r="CA54" s="50" t="s">
        <v>32</v>
      </c>
      <c r="CB54" s="48" t="s">
        <v>32</v>
      </c>
      <c r="CC54" s="51" t="s">
        <v>32</v>
      </c>
      <c r="CE54" s="7" t="str">
        <f t="shared" si="2"/>
        <v/>
      </c>
      <c r="CF54" s="46" t="s">
        <v>32</v>
      </c>
      <c r="CG54" s="47" t="s">
        <v>32</v>
      </c>
      <c r="CH54" s="48" t="s">
        <v>32</v>
      </c>
      <c r="CI54" s="49" t="s">
        <v>32</v>
      </c>
      <c r="CJ54" s="49" t="s">
        <v>32</v>
      </c>
      <c r="CK54" s="48" t="s">
        <v>32</v>
      </c>
      <c r="CL54" s="50" t="s">
        <v>32</v>
      </c>
      <c r="CM54" s="48" t="s">
        <v>32</v>
      </c>
      <c r="CN54" s="51" t="s">
        <v>32</v>
      </c>
    </row>
    <row r="55" spans="4:92" ht="37.5" customHeight="1">
      <c r="D55" s="1"/>
      <c r="E55" s="1"/>
      <c r="F55" s="1"/>
      <c r="G55" s="1"/>
      <c r="H55" s="1"/>
      <c r="I55" s="1"/>
      <c r="J55" s="1"/>
      <c r="K55" s="1"/>
      <c r="L55" s="1"/>
      <c r="Q55" s="125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5"/>
      <c r="BI55" s="7" t="str">
        <f t="shared" si="0"/>
        <v/>
      </c>
      <c r="BJ55" s="53" t="s">
        <v>32</v>
      </c>
      <c r="BK55" s="54" t="s">
        <v>32</v>
      </c>
      <c r="BL55" s="55" t="s">
        <v>32</v>
      </c>
      <c r="BM55" s="56" t="s">
        <v>32</v>
      </c>
      <c r="BN55" s="56" t="s">
        <v>32</v>
      </c>
      <c r="BO55" s="55" t="s">
        <v>32</v>
      </c>
      <c r="BP55" s="57" t="s">
        <v>32</v>
      </c>
      <c r="BQ55" s="55" t="s">
        <v>32</v>
      </c>
      <c r="BR55" s="58" t="s">
        <v>32</v>
      </c>
      <c r="BT55" s="7" t="str">
        <f t="shared" si="1"/>
        <v/>
      </c>
      <c r="BU55" s="53" t="s">
        <v>32</v>
      </c>
      <c r="BV55" s="54" t="s">
        <v>32</v>
      </c>
      <c r="BW55" s="55" t="s">
        <v>32</v>
      </c>
      <c r="BX55" s="56" t="s">
        <v>32</v>
      </c>
      <c r="BY55" s="56" t="s">
        <v>32</v>
      </c>
      <c r="BZ55" s="55" t="s">
        <v>32</v>
      </c>
      <c r="CA55" s="57" t="s">
        <v>32</v>
      </c>
      <c r="CB55" s="55" t="s">
        <v>32</v>
      </c>
      <c r="CC55" s="58" t="s">
        <v>32</v>
      </c>
      <c r="CE55" s="7" t="str">
        <f t="shared" si="2"/>
        <v/>
      </c>
      <c r="CF55" s="53" t="s">
        <v>32</v>
      </c>
      <c r="CG55" s="54" t="s">
        <v>32</v>
      </c>
      <c r="CH55" s="55" t="s">
        <v>32</v>
      </c>
      <c r="CI55" s="56" t="s">
        <v>32</v>
      </c>
      <c r="CJ55" s="56" t="s">
        <v>32</v>
      </c>
      <c r="CK55" s="55" t="s">
        <v>32</v>
      </c>
      <c r="CL55" s="57" t="s">
        <v>32</v>
      </c>
      <c r="CM55" s="55" t="s">
        <v>32</v>
      </c>
      <c r="CN55" s="58" t="s">
        <v>32</v>
      </c>
    </row>
    <row r="56" spans="4:92" ht="37.5" customHeight="1">
      <c r="D56" s="1"/>
      <c r="E56" s="1"/>
      <c r="F56" s="1"/>
      <c r="G56" s="1"/>
      <c r="H56" s="1"/>
      <c r="I56" s="1"/>
      <c r="J56" s="1"/>
      <c r="K56" s="1"/>
      <c r="L56" s="1"/>
      <c r="Q56" s="125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5"/>
      <c r="AF56" s="127" t="s">
        <v>5</v>
      </c>
      <c r="AG56" s="128" t="s">
        <v>26</v>
      </c>
      <c r="AH56" s="128"/>
      <c r="AI56" s="128" t="s">
        <v>27</v>
      </c>
      <c r="AJ56" s="128"/>
      <c r="AK56" s="128" t="s">
        <v>28</v>
      </c>
      <c r="AL56" s="128"/>
      <c r="BI56" s="7" t="str">
        <f t="shared" si="0"/>
        <v/>
      </c>
      <c r="BJ56" s="46" t="s">
        <v>32</v>
      </c>
      <c r="BK56" s="47" t="s">
        <v>32</v>
      </c>
      <c r="BL56" s="48" t="s">
        <v>32</v>
      </c>
      <c r="BM56" s="49" t="s">
        <v>32</v>
      </c>
      <c r="BN56" s="49" t="s">
        <v>32</v>
      </c>
      <c r="BO56" s="48" t="s">
        <v>32</v>
      </c>
      <c r="BP56" s="50" t="s">
        <v>32</v>
      </c>
      <c r="BQ56" s="48" t="s">
        <v>32</v>
      </c>
      <c r="BR56" s="51" t="s">
        <v>32</v>
      </c>
      <c r="BT56" s="7" t="str">
        <f t="shared" si="1"/>
        <v/>
      </c>
      <c r="BU56" s="46" t="s">
        <v>32</v>
      </c>
      <c r="BV56" s="47" t="s">
        <v>32</v>
      </c>
      <c r="BW56" s="48" t="s">
        <v>32</v>
      </c>
      <c r="BX56" s="49" t="s">
        <v>32</v>
      </c>
      <c r="BY56" s="49" t="s">
        <v>32</v>
      </c>
      <c r="BZ56" s="48" t="s">
        <v>32</v>
      </c>
      <c r="CA56" s="50" t="s">
        <v>32</v>
      </c>
      <c r="CB56" s="48" t="s">
        <v>32</v>
      </c>
      <c r="CC56" s="51" t="s">
        <v>32</v>
      </c>
      <c r="CE56" s="7" t="str">
        <f t="shared" si="2"/>
        <v/>
      </c>
      <c r="CF56" s="46" t="s">
        <v>32</v>
      </c>
      <c r="CG56" s="47" t="s">
        <v>32</v>
      </c>
      <c r="CH56" s="48" t="s">
        <v>32</v>
      </c>
      <c r="CI56" s="49" t="s">
        <v>32</v>
      </c>
      <c r="CJ56" s="49" t="s">
        <v>32</v>
      </c>
      <c r="CK56" s="48" t="s">
        <v>32</v>
      </c>
      <c r="CL56" s="50" t="s">
        <v>32</v>
      </c>
      <c r="CM56" s="48" t="s">
        <v>32</v>
      </c>
      <c r="CN56" s="51" t="s">
        <v>32</v>
      </c>
    </row>
    <row r="57" spans="4:92" ht="37.5" customHeight="1">
      <c r="Q57" s="125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5"/>
      <c r="AF57" s="129" t="s">
        <v>52</v>
      </c>
      <c r="AG57" s="130">
        <v>5</v>
      </c>
      <c r="AH57" s="130"/>
      <c r="AI57" s="130">
        <v>24</v>
      </c>
      <c r="AJ57" s="130"/>
      <c r="AK57" s="130">
        <v>14</v>
      </c>
      <c r="AL57" s="130"/>
      <c r="BI57" s="7" t="str">
        <f t="shared" si="0"/>
        <v/>
      </c>
      <c r="BJ57" s="53" t="s">
        <v>32</v>
      </c>
      <c r="BK57" s="54" t="s">
        <v>32</v>
      </c>
      <c r="BL57" s="55" t="s">
        <v>32</v>
      </c>
      <c r="BM57" s="56" t="s">
        <v>32</v>
      </c>
      <c r="BN57" s="56" t="s">
        <v>32</v>
      </c>
      <c r="BO57" s="55" t="s">
        <v>32</v>
      </c>
      <c r="BP57" s="57" t="s">
        <v>32</v>
      </c>
      <c r="BQ57" s="55" t="s">
        <v>32</v>
      </c>
      <c r="BR57" s="58" t="s">
        <v>32</v>
      </c>
      <c r="BT57" s="7" t="str">
        <f t="shared" si="1"/>
        <v/>
      </c>
      <c r="BU57" s="53" t="s">
        <v>32</v>
      </c>
      <c r="BV57" s="54" t="s">
        <v>32</v>
      </c>
      <c r="BW57" s="55" t="s">
        <v>32</v>
      </c>
      <c r="BX57" s="56" t="s">
        <v>32</v>
      </c>
      <c r="BY57" s="56" t="s">
        <v>32</v>
      </c>
      <c r="BZ57" s="55" t="s">
        <v>32</v>
      </c>
      <c r="CA57" s="57" t="s">
        <v>32</v>
      </c>
      <c r="CB57" s="55" t="s">
        <v>32</v>
      </c>
      <c r="CC57" s="58" t="s">
        <v>32</v>
      </c>
      <c r="CE57" s="7" t="str">
        <f t="shared" si="2"/>
        <v/>
      </c>
      <c r="CF57" s="53" t="s">
        <v>32</v>
      </c>
      <c r="CG57" s="54" t="s">
        <v>32</v>
      </c>
      <c r="CH57" s="55" t="s">
        <v>32</v>
      </c>
      <c r="CI57" s="56" t="s">
        <v>32</v>
      </c>
      <c r="CJ57" s="56" t="s">
        <v>32</v>
      </c>
      <c r="CK57" s="55" t="s">
        <v>32</v>
      </c>
      <c r="CL57" s="57" t="s">
        <v>32</v>
      </c>
      <c r="CM57" s="55" t="s">
        <v>32</v>
      </c>
      <c r="CN57" s="58" t="s">
        <v>32</v>
      </c>
    </row>
    <row r="58" spans="4:92" ht="37.5" customHeight="1">
      <c r="Q58" s="125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5"/>
      <c r="AF58" s="131" t="s">
        <v>53</v>
      </c>
      <c r="AG58" s="132">
        <v>11</v>
      </c>
      <c r="AH58" s="132"/>
      <c r="AI58" s="132">
        <v>21</v>
      </c>
      <c r="AJ58" s="132"/>
      <c r="AK58" s="132">
        <v>10</v>
      </c>
      <c r="AL58" s="132"/>
      <c r="BI58" s="7" t="str">
        <f t="shared" si="0"/>
        <v/>
      </c>
      <c r="BJ58" s="46" t="s">
        <v>32</v>
      </c>
      <c r="BK58" s="47" t="s">
        <v>32</v>
      </c>
      <c r="BL58" s="48" t="s">
        <v>32</v>
      </c>
      <c r="BM58" s="49" t="s">
        <v>32</v>
      </c>
      <c r="BN58" s="49" t="s">
        <v>32</v>
      </c>
      <c r="BO58" s="48" t="s">
        <v>32</v>
      </c>
      <c r="BP58" s="50" t="s">
        <v>32</v>
      </c>
      <c r="BQ58" s="48" t="s">
        <v>32</v>
      </c>
      <c r="BR58" s="51" t="s">
        <v>32</v>
      </c>
      <c r="BT58" s="7" t="str">
        <f t="shared" si="1"/>
        <v/>
      </c>
      <c r="BU58" s="46" t="s">
        <v>32</v>
      </c>
      <c r="BV58" s="47" t="s">
        <v>32</v>
      </c>
      <c r="BW58" s="48" t="s">
        <v>32</v>
      </c>
      <c r="BX58" s="49" t="s">
        <v>32</v>
      </c>
      <c r="BY58" s="49" t="s">
        <v>32</v>
      </c>
      <c r="BZ58" s="48" t="s">
        <v>32</v>
      </c>
      <c r="CA58" s="50" t="s">
        <v>32</v>
      </c>
      <c r="CB58" s="48" t="s">
        <v>32</v>
      </c>
      <c r="CC58" s="51" t="s">
        <v>32</v>
      </c>
      <c r="CE58" s="7" t="str">
        <f t="shared" si="2"/>
        <v/>
      </c>
      <c r="CF58" s="46" t="s">
        <v>32</v>
      </c>
      <c r="CG58" s="47" t="s">
        <v>32</v>
      </c>
      <c r="CH58" s="48" t="s">
        <v>32</v>
      </c>
      <c r="CI58" s="49" t="s">
        <v>32</v>
      </c>
      <c r="CJ58" s="49" t="s">
        <v>32</v>
      </c>
      <c r="CK58" s="48" t="s">
        <v>32</v>
      </c>
      <c r="CL58" s="50" t="s">
        <v>32</v>
      </c>
      <c r="CM58" s="48" t="s">
        <v>32</v>
      </c>
      <c r="CN58" s="51" t="s">
        <v>32</v>
      </c>
    </row>
    <row r="59" spans="4:92" ht="37.5" customHeight="1">
      <c r="Q59" s="125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5"/>
      <c r="AF59" s="129" t="s">
        <v>54</v>
      </c>
      <c r="AG59" s="130">
        <v>19</v>
      </c>
      <c r="AH59" s="130"/>
      <c r="AI59" s="130">
        <v>19</v>
      </c>
      <c r="AJ59" s="130"/>
      <c r="AK59" s="130">
        <v>21</v>
      </c>
      <c r="AL59" s="130"/>
      <c r="BI59" s="7" t="str">
        <f t="shared" si="0"/>
        <v/>
      </c>
      <c r="BJ59" s="53" t="s">
        <v>32</v>
      </c>
      <c r="BK59" s="54" t="s">
        <v>32</v>
      </c>
      <c r="BL59" s="55" t="s">
        <v>32</v>
      </c>
      <c r="BM59" s="56" t="s">
        <v>32</v>
      </c>
      <c r="BN59" s="56" t="s">
        <v>32</v>
      </c>
      <c r="BO59" s="55" t="s">
        <v>32</v>
      </c>
      <c r="BP59" s="57" t="s">
        <v>32</v>
      </c>
      <c r="BQ59" s="55" t="s">
        <v>32</v>
      </c>
      <c r="BR59" s="58" t="s">
        <v>32</v>
      </c>
      <c r="BT59" s="7" t="str">
        <f t="shared" si="1"/>
        <v/>
      </c>
      <c r="BU59" s="53" t="s">
        <v>32</v>
      </c>
      <c r="BV59" s="54" t="s">
        <v>32</v>
      </c>
      <c r="BW59" s="55" t="s">
        <v>32</v>
      </c>
      <c r="BX59" s="56" t="s">
        <v>32</v>
      </c>
      <c r="BY59" s="56" t="s">
        <v>32</v>
      </c>
      <c r="BZ59" s="55" t="s">
        <v>32</v>
      </c>
      <c r="CA59" s="57" t="s">
        <v>32</v>
      </c>
      <c r="CB59" s="55" t="s">
        <v>32</v>
      </c>
      <c r="CC59" s="58" t="s">
        <v>32</v>
      </c>
      <c r="CE59" s="7" t="str">
        <f t="shared" si="2"/>
        <v/>
      </c>
      <c r="CF59" s="53" t="s">
        <v>32</v>
      </c>
      <c r="CG59" s="54" t="s">
        <v>32</v>
      </c>
      <c r="CH59" s="55" t="s">
        <v>32</v>
      </c>
      <c r="CI59" s="56" t="s">
        <v>32</v>
      </c>
      <c r="CJ59" s="56" t="s">
        <v>32</v>
      </c>
      <c r="CK59" s="55" t="s">
        <v>32</v>
      </c>
      <c r="CL59" s="57" t="s">
        <v>32</v>
      </c>
      <c r="CM59" s="55" t="s">
        <v>32</v>
      </c>
      <c r="CN59" s="58" t="s">
        <v>32</v>
      </c>
    </row>
    <row r="60" spans="4:92" ht="37.5" customHeight="1">
      <c r="Q60" s="125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5"/>
      <c r="AF60" s="131" t="s">
        <v>55</v>
      </c>
      <c r="AG60" s="132">
        <v>20</v>
      </c>
      <c r="AH60" s="132"/>
      <c r="AI60" s="132">
        <v>26</v>
      </c>
      <c r="AJ60" s="132"/>
      <c r="AK60" s="132">
        <v>16</v>
      </c>
      <c r="AL60" s="132"/>
      <c r="BI60" s="7" t="str">
        <f t="shared" si="0"/>
        <v/>
      </c>
      <c r="BJ60" s="46" t="s">
        <v>32</v>
      </c>
      <c r="BK60" s="47" t="s">
        <v>32</v>
      </c>
      <c r="BL60" s="48" t="s">
        <v>32</v>
      </c>
      <c r="BM60" s="49" t="s">
        <v>32</v>
      </c>
      <c r="BN60" s="49" t="s">
        <v>32</v>
      </c>
      <c r="BO60" s="48" t="s">
        <v>32</v>
      </c>
      <c r="BP60" s="50" t="s">
        <v>32</v>
      </c>
      <c r="BQ60" s="48" t="s">
        <v>32</v>
      </c>
      <c r="BR60" s="51" t="s">
        <v>32</v>
      </c>
      <c r="BT60" s="7" t="str">
        <f t="shared" si="1"/>
        <v/>
      </c>
      <c r="BU60" s="46" t="s">
        <v>32</v>
      </c>
      <c r="BV60" s="47" t="s">
        <v>32</v>
      </c>
      <c r="BW60" s="48" t="s">
        <v>32</v>
      </c>
      <c r="BX60" s="49" t="s">
        <v>32</v>
      </c>
      <c r="BY60" s="49" t="s">
        <v>32</v>
      </c>
      <c r="BZ60" s="48" t="s">
        <v>32</v>
      </c>
      <c r="CA60" s="50" t="s">
        <v>32</v>
      </c>
      <c r="CB60" s="48" t="s">
        <v>32</v>
      </c>
      <c r="CC60" s="51" t="s">
        <v>32</v>
      </c>
      <c r="CE60" s="7" t="str">
        <f t="shared" si="2"/>
        <v/>
      </c>
      <c r="CF60" s="46" t="s">
        <v>32</v>
      </c>
      <c r="CG60" s="47" t="s">
        <v>32</v>
      </c>
      <c r="CH60" s="48" t="s">
        <v>32</v>
      </c>
      <c r="CI60" s="49" t="s">
        <v>32</v>
      </c>
      <c r="CJ60" s="49" t="s">
        <v>32</v>
      </c>
      <c r="CK60" s="48" t="s">
        <v>32</v>
      </c>
      <c r="CL60" s="50" t="s">
        <v>32</v>
      </c>
      <c r="CM60" s="48" t="s">
        <v>32</v>
      </c>
      <c r="CN60" s="51" t="s">
        <v>32</v>
      </c>
    </row>
    <row r="61" spans="4:92" ht="37.5" customHeight="1">
      <c r="Q61" s="125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5"/>
      <c r="BI61" s="7" t="str">
        <f t="shared" si="0"/>
        <v/>
      </c>
      <c r="BJ61" s="53" t="s">
        <v>32</v>
      </c>
      <c r="BK61" s="54" t="s">
        <v>32</v>
      </c>
      <c r="BL61" s="55" t="s">
        <v>32</v>
      </c>
      <c r="BM61" s="56" t="s">
        <v>32</v>
      </c>
      <c r="BN61" s="56" t="s">
        <v>32</v>
      </c>
      <c r="BO61" s="55" t="s">
        <v>32</v>
      </c>
      <c r="BP61" s="57" t="s">
        <v>32</v>
      </c>
      <c r="BQ61" s="55" t="s">
        <v>32</v>
      </c>
      <c r="BR61" s="58" t="s">
        <v>32</v>
      </c>
      <c r="BT61" s="7" t="str">
        <f t="shared" si="1"/>
        <v/>
      </c>
      <c r="BU61" s="53" t="s">
        <v>32</v>
      </c>
      <c r="BV61" s="54" t="s">
        <v>32</v>
      </c>
      <c r="BW61" s="55" t="s">
        <v>32</v>
      </c>
      <c r="BX61" s="56" t="s">
        <v>32</v>
      </c>
      <c r="BY61" s="56" t="s">
        <v>32</v>
      </c>
      <c r="BZ61" s="55" t="s">
        <v>32</v>
      </c>
      <c r="CA61" s="57" t="s">
        <v>32</v>
      </c>
      <c r="CB61" s="55" t="s">
        <v>32</v>
      </c>
      <c r="CC61" s="58" t="s">
        <v>32</v>
      </c>
      <c r="CE61" s="7" t="str">
        <f t="shared" si="2"/>
        <v/>
      </c>
      <c r="CF61" s="53" t="s">
        <v>32</v>
      </c>
      <c r="CG61" s="54" t="s">
        <v>32</v>
      </c>
      <c r="CH61" s="55" t="s">
        <v>32</v>
      </c>
      <c r="CI61" s="56" t="s">
        <v>32</v>
      </c>
      <c r="CJ61" s="56" t="s">
        <v>32</v>
      </c>
      <c r="CK61" s="55" t="s">
        <v>32</v>
      </c>
      <c r="CL61" s="57" t="s">
        <v>32</v>
      </c>
      <c r="CM61" s="55" t="s">
        <v>32</v>
      </c>
      <c r="CN61" s="58" t="s">
        <v>32</v>
      </c>
    </row>
    <row r="62" spans="4:92" ht="37.5" customHeight="1">
      <c r="Q62" s="125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5"/>
      <c r="BI62" s="7" t="str">
        <f t="shared" si="0"/>
        <v/>
      </c>
      <c r="BJ62" s="46" t="s">
        <v>32</v>
      </c>
      <c r="BK62" s="47" t="s">
        <v>32</v>
      </c>
      <c r="BL62" s="48" t="s">
        <v>32</v>
      </c>
      <c r="BM62" s="49" t="s">
        <v>32</v>
      </c>
      <c r="BN62" s="49" t="s">
        <v>32</v>
      </c>
      <c r="BO62" s="48" t="s">
        <v>32</v>
      </c>
      <c r="BP62" s="50" t="s">
        <v>32</v>
      </c>
      <c r="BQ62" s="48" t="s">
        <v>32</v>
      </c>
      <c r="BR62" s="51" t="s">
        <v>32</v>
      </c>
      <c r="BT62" s="7" t="str">
        <f t="shared" si="1"/>
        <v/>
      </c>
      <c r="BU62" s="46" t="s">
        <v>32</v>
      </c>
      <c r="BV62" s="47" t="s">
        <v>32</v>
      </c>
      <c r="BW62" s="48" t="s">
        <v>32</v>
      </c>
      <c r="BX62" s="49" t="s">
        <v>32</v>
      </c>
      <c r="BY62" s="49" t="s">
        <v>32</v>
      </c>
      <c r="BZ62" s="48" t="s">
        <v>32</v>
      </c>
      <c r="CA62" s="50" t="s">
        <v>32</v>
      </c>
      <c r="CB62" s="48" t="s">
        <v>32</v>
      </c>
      <c r="CC62" s="51" t="s">
        <v>32</v>
      </c>
      <c r="CE62" s="7" t="str">
        <f t="shared" si="2"/>
        <v/>
      </c>
      <c r="CF62" s="46" t="s">
        <v>32</v>
      </c>
      <c r="CG62" s="47" t="s">
        <v>32</v>
      </c>
      <c r="CH62" s="48" t="s">
        <v>32</v>
      </c>
      <c r="CI62" s="49" t="s">
        <v>32</v>
      </c>
      <c r="CJ62" s="49" t="s">
        <v>32</v>
      </c>
      <c r="CK62" s="48" t="s">
        <v>32</v>
      </c>
      <c r="CL62" s="50" t="s">
        <v>32</v>
      </c>
      <c r="CM62" s="48" t="s">
        <v>32</v>
      </c>
      <c r="CN62" s="51" t="s">
        <v>32</v>
      </c>
    </row>
    <row r="63" spans="4:92" ht="37.5" customHeight="1">
      <c r="Q63" s="125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5"/>
      <c r="AV63"/>
      <c r="BI63" s="7" t="str">
        <f t="shared" si="0"/>
        <v/>
      </c>
      <c r="BJ63" s="53" t="s">
        <v>32</v>
      </c>
      <c r="BK63" s="54" t="s">
        <v>32</v>
      </c>
      <c r="BL63" s="55" t="s">
        <v>32</v>
      </c>
      <c r="BM63" s="56" t="s">
        <v>32</v>
      </c>
      <c r="BN63" s="56" t="s">
        <v>32</v>
      </c>
      <c r="BO63" s="55" t="s">
        <v>32</v>
      </c>
      <c r="BP63" s="57" t="s">
        <v>32</v>
      </c>
      <c r="BQ63" s="55" t="s">
        <v>32</v>
      </c>
      <c r="BR63" s="58" t="s">
        <v>32</v>
      </c>
      <c r="BT63" s="7" t="str">
        <f t="shared" si="1"/>
        <v/>
      </c>
      <c r="BU63" s="53" t="s">
        <v>32</v>
      </c>
      <c r="BV63" s="54" t="s">
        <v>32</v>
      </c>
      <c r="BW63" s="55" t="s">
        <v>32</v>
      </c>
      <c r="BX63" s="56" t="s">
        <v>32</v>
      </c>
      <c r="BY63" s="56" t="s">
        <v>32</v>
      </c>
      <c r="BZ63" s="55" t="s">
        <v>32</v>
      </c>
      <c r="CA63" s="57" t="s">
        <v>32</v>
      </c>
      <c r="CB63" s="55" t="s">
        <v>32</v>
      </c>
      <c r="CC63" s="58" t="s">
        <v>32</v>
      </c>
      <c r="CE63" s="7" t="str">
        <f t="shared" si="2"/>
        <v/>
      </c>
      <c r="CF63" s="53" t="s">
        <v>32</v>
      </c>
      <c r="CG63" s="54" t="s">
        <v>32</v>
      </c>
      <c r="CH63" s="55" t="s">
        <v>32</v>
      </c>
      <c r="CI63" s="56" t="s">
        <v>32</v>
      </c>
      <c r="CJ63" s="56" t="s">
        <v>32</v>
      </c>
      <c r="CK63" s="55" t="s">
        <v>32</v>
      </c>
      <c r="CL63" s="57" t="s">
        <v>32</v>
      </c>
      <c r="CM63" s="55" t="s">
        <v>32</v>
      </c>
      <c r="CN63" s="58" t="s">
        <v>32</v>
      </c>
    </row>
    <row r="64" spans="4:92" ht="37.5" customHeight="1">
      <c r="Q64" s="125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5"/>
      <c r="AF64" s="127" t="s">
        <v>5</v>
      </c>
      <c r="AG64" s="128" t="s">
        <v>26</v>
      </c>
      <c r="AH64" s="128"/>
      <c r="AI64" s="128" t="s">
        <v>27</v>
      </c>
      <c r="AJ64" s="128"/>
      <c r="AK64" s="128" t="s">
        <v>28</v>
      </c>
      <c r="AL64" s="128"/>
      <c r="AM64" s="6"/>
      <c r="AN64" s="6"/>
      <c r="AO64" s="6"/>
      <c r="AP64" s="6"/>
      <c r="AT64" s="6"/>
      <c r="AV64"/>
      <c r="BI64" s="7" t="str">
        <f t="shared" si="0"/>
        <v/>
      </c>
      <c r="BJ64" s="46" t="s">
        <v>32</v>
      </c>
      <c r="BK64" s="47" t="s">
        <v>32</v>
      </c>
      <c r="BL64" s="48" t="s">
        <v>32</v>
      </c>
      <c r="BM64" s="49" t="s">
        <v>32</v>
      </c>
      <c r="BN64" s="49" t="s">
        <v>32</v>
      </c>
      <c r="BO64" s="48" t="s">
        <v>32</v>
      </c>
      <c r="BP64" s="50" t="s">
        <v>32</v>
      </c>
      <c r="BQ64" s="48" t="s">
        <v>32</v>
      </c>
      <c r="BR64" s="51" t="s">
        <v>32</v>
      </c>
      <c r="BT64" s="7" t="str">
        <f t="shared" si="1"/>
        <v/>
      </c>
      <c r="BU64" s="46" t="s">
        <v>32</v>
      </c>
      <c r="BV64" s="47" t="s">
        <v>32</v>
      </c>
      <c r="BW64" s="48" t="s">
        <v>32</v>
      </c>
      <c r="BX64" s="49" t="s">
        <v>32</v>
      </c>
      <c r="BY64" s="49" t="s">
        <v>32</v>
      </c>
      <c r="BZ64" s="48" t="s">
        <v>32</v>
      </c>
      <c r="CA64" s="50" t="s">
        <v>32</v>
      </c>
      <c r="CB64" s="48" t="s">
        <v>32</v>
      </c>
      <c r="CC64" s="51" t="s">
        <v>32</v>
      </c>
      <c r="CE64" s="7" t="str">
        <f t="shared" si="2"/>
        <v/>
      </c>
      <c r="CF64" s="46" t="s">
        <v>32</v>
      </c>
      <c r="CG64" s="47" t="s">
        <v>32</v>
      </c>
      <c r="CH64" s="48" t="s">
        <v>32</v>
      </c>
      <c r="CI64" s="49" t="s">
        <v>32</v>
      </c>
      <c r="CJ64" s="49" t="s">
        <v>32</v>
      </c>
      <c r="CK64" s="48" t="s">
        <v>32</v>
      </c>
      <c r="CL64" s="50" t="s">
        <v>32</v>
      </c>
      <c r="CM64" s="48" t="s">
        <v>32</v>
      </c>
      <c r="CN64" s="51" t="s">
        <v>32</v>
      </c>
    </row>
    <row r="65" spans="15:93" ht="37.5" customHeight="1">
      <c r="Q65" s="125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5"/>
      <c r="AF65" s="129" t="s">
        <v>52</v>
      </c>
      <c r="AG65" s="130">
        <v>4</v>
      </c>
      <c r="AH65" s="130"/>
      <c r="AI65" s="130">
        <v>24</v>
      </c>
      <c r="AJ65" s="130"/>
      <c r="AK65" s="130">
        <v>14</v>
      </c>
      <c r="AL65" s="130"/>
      <c r="AM65" s="6"/>
      <c r="AN65" s="6"/>
      <c r="AO65" s="6"/>
      <c r="AP65" s="6"/>
      <c r="AT65" s="6"/>
      <c r="AV65"/>
      <c r="BI65" s="7" t="str">
        <f t="shared" si="0"/>
        <v/>
      </c>
      <c r="BJ65" s="53" t="s">
        <v>32</v>
      </c>
      <c r="BK65" s="54" t="s">
        <v>32</v>
      </c>
      <c r="BL65" s="55" t="s">
        <v>32</v>
      </c>
      <c r="BM65" s="56" t="s">
        <v>32</v>
      </c>
      <c r="BN65" s="56" t="s">
        <v>32</v>
      </c>
      <c r="BO65" s="55" t="s">
        <v>32</v>
      </c>
      <c r="BP65" s="57" t="s">
        <v>32</v>
      </c>
      <c r="BQ65" s="55" t="s">
        <v>32</v>
      </c>
      <c r="BR65" s="58" t="s">
        <v>32</v>
      </c>
      <c r="BT65" s="7" t="str">
        <f t="shared" si="1"/>
        <v/>
      </c>
      <c r="BU65" s="53" t="s">
        <v>32</v>
      </c>
      <c r="BV65" s="54" t="s">
        <v>32</v>
      </c>
      <c r="BW65" s="55" t="s">
        <v>32</v>
      </c>
      <c r="BX65" s="56" t="s">
        <v>32</v>
      </c>
      <c r="BY65" s="56" t="s">
        <v>32</v>
      </c>
      <c r="BZ65" s="55" t="s">
        <v>32</v>
      </c>
      <c r="CA65" s="57" t="s">
        <v>32</v>
      </c>
      <c r="CB65" s="55" t="s">
        <v>32</v>
      </c>
      <c r="CC65" s="58" t="s">
        <v>32</v>
      </c>
      <c r="CE65" s="7" t="str">
        <f t="shared" si="2"/>
        <v/>
      </c>
      <c r="CF65" s="53" t="s">
        <v>32</v>
      </c>
      <c r="CG65" s="54" t="s">
        <v>32</v>
      </c>
      <c r="CH65" s="55" t="s">
        <v>32</v>
      </c>
      <c r="CI65" s="56" t="s">
        <v>32</v>
      </c>
      <c r="CJ65" s="56" t="s">
        <v>32</v>
      </c>
      <c r="CK65" s="55" t="s">
        <v>32</v>
      </c>
      <c r="CL65" s="57" t="s">
        <v>32</v>
      </c>
      <c r="CM65" s="55" t="s">
        <v>32</v>
      </c>
      <c r="CN65" s="58" t="s">
        <v>32</v>
      </c>
    </row>
    <row r="66" spans="15:93" ht="37.5" customHeight="1">
      <c r="Q66" s="125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5"/>
      <c r="AF66" s="131" t="s">
        <v>53</v>
      </c>
      <c r="AG66" s="132">
        <v>10</v>
      </c>
      <c r="AH66" s="132"/>
      <c r="AI66" s="132">
        <v>21</v>
      </c>
      <c r="AJ66" s="132"/>
      <c r="AK66" s="132">
        <v>10</v>
      </c>
      <c r="AL66" s="132"/>
      <c r="AM66" s="6"/>
      <c r="AN66" s="6"/>
      <c r="AO66" s="6"/>
      <c r="AP66" s="6"/>
      <c r="AT66" s="6"/>
      <c r="AV66"/>
      <c r="BI66" s="7" t="str">
        <f t="shared" si="0"/>
        <v/>
      </c>
      <c r="BJ66" s="46" t="s">
        <v>32</v>
      </c>
      <c r="BK66" s="47" t="s">
        <v>32</v>
      </c>
      <c r="BL66" s="48" t="s">
        <v>32</v>
      </c>
      <c r="BM66" s="49" t="s">
        <v>32</v>
      </c>
      <c r="BN66" s="49" t="s">
        <v>32</v>
      </c>
      <c r="BO66" s="48" t="s">
        <v>32</v>
      </c>
      <c r="BP66" s="50" t="s">
        <v>32</v>
      </c>
      <c r="BQ66" s="48" t="s">
        <v>32</v>
      </c>
      <c r="BR66" s="51" t="s">
        <v>32</v>
      </c>
      <c r="BT66" s="7" t="str">
        <f t="shared" si="1"/>
        <v/>
      </c>
      <c r="BU66" s="46" t="s">
        <v>32</v>
      </c>
      <c r="BV66" s="47" t="s">
        <v>32</v>
      </c>
      <c r="BW66" s="48" t="s">
        <v>32</v>
      </c>
      <c r="BX66" s="49" t="s">
        <v>32</v>
      </c>
      <c r="BY66" s="49" t="s">
        <v>32</v>
      </c>
      <c r="BZ66" s="48" t="s">
        <v>32</v>
      </c>
      <c r="CA66" s="50" t="s">
        <v>32</v>
      </c>
      <c r="CB66" s="48" t="s">
        <v>32</v>
      </c>
      <c r="CC66" s="51" t="s">
        <v>32</v>
      </c>
      <c r="CE66" s="7" t="str">
        <f t="shared" si="2"/>
        <v/>
      </c>
      <c r="CF66" s="46" t="s">
        <v>32</v>
      </c>
      <c r="CG66" s="47" t="s">
        <v>32</v>
      </c>
      <c r="CH66" s="48" t="s">
        <v>32</v>
      </c>
      <c r="CI66" s="49" t="s">
        <v>32</v>
      </c>
      <c r="CJ66" s="49" t="s">
        <v>32</v>
      </c>
      <c r="CK66" s="48" t="s">
        <v>32</v>
      </c>
      <c r="CL66" s="50" t="s">
        <v>32</v>
      </c>
      <c r="CM66" s="48" t="s">
        <v>32</v>
      </c>
      <c r="CN66" s="51" t="s">
        <v>32</v>
      </c>
    </row>
    <row r="67" spans="15:93" ht="37.5" customHeight="1">
      <c r="Q67" s="125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5"/>
      <c r="AF67" s="129" t="s">
        <v>54</v>
      </c>
      <c r="AG67" s="130">
        <v>19</v>
      </c>
      <c r="AH67" s="130"/>
      <c r="AI67" s="130">
        <v>19</v>
      </c>
      <c r="AJ67" s="130"/>
      <c r="AK67" s="130">
        <v>21</v>
      </c>
      <c r="AL67" s="130"/>
      <c r="AM67" s="6"/>
      <c r="AN67" s="6"/>
      <c r="AO67" s="6"/>
      <c r="AP67" s="6"/>
      <c r="AT67" s="6"/>
      <c r="AV67"/>
      <c r="BI67" s="7" t="str">
        <f t="shared" si="0"/>
        <v/>
      </c>
      <c r="BJ67" s="53" t="s">
        <v>32</v>
      </c>
      <c r="BK67" s="54" t="s">
        <v>32</v>
      </c>
      <c r="BL67" s="55" t="s">
        <v>32</v>
      </c>
      <c r="BM67" s="56" t="s">
        <v>32</v>
      </c>
      <c r="BN67" s="56" t="s">
        <v>32</v>
      </c>
      <c r="BO67" s="55" t="s">
        <v>32</v>
      </c>
      <c r="BP67" s="57" t="s">
        <v>32</v>
      </c>
      <c r="BQ67" s="55" t="s">
        <v>32</v>
      </c>
      <c r="BR67" s="58" t="s">
        <v>32</v>
      </c>
      <c r="BT67" s="7" t="str">
        <f t="shared" si="1"/>
        <v/>
      </c>
      <c r="BU67" s="53" t="s">
        <v>32</v>
      </c>
      <c r="BV67" s="54" t="s">
        <v>32</v>
      </c>
      <c r="BW67" s="55" t="s">
        <v>32</v>
      </c>
      <c r="BX67" s="56" t="s">
        <v>32</v>
      </c>
      <c r="BY67" s="56" t="s">
        <v>32</v>
      </c>
      <c r="BZ67" s="55" t="s">
        <v>32</v>
      </c>
      <c r="CA67" s="57" t="s">
        <v>32</v>
      </c>
      <c r="CB67" s="55" t="s">
        <v>32</v>
      </c>
      <c r="CC67" s="58" t="s">
        <v>32</v>
      </c>
      <c r="CE67" s="7" t="str">
        <f t="shared" si="2"/>
        <v/>
      </c>
      <c r="CF67" s="53" t="s">
        <v>32</v>
      </c>
      <c r="CG67" s="54" t="s">
        <v>32</v>
      </c>
      <c r="CH67" s="55" t="s">
        <v>32</v>
      </c>
      <c r="CI67" s="56" t="s">
        <v>32</v>
      </c>
      <c r="CJ67" s="56" t="s">
        <v>32</v>
      </c>
      <c r="CK67" s="55" t="s">
        <v>32</v>
      </c>
      <c r="CL67" s="57" t="s">
        <v>32</v>
      </c>
      <c r="CM67" s="55" t="s">
        <v>32</v>
      </c>
      <c r="CN67" s="58" t="s">
        <v>32</v>
      </c>
    </row>
    <row r="68" spans="15:93" ht="37.5" customHeight="1">
      <c r="Q68" s="125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5"/>
      <c r="AF68" s="131" t="s">
        <v>55</v>
      </c>
      <c r="AG68" s="132">
        <v>20</v>
      </c>
      <c r="AH68" s="132"/>
      <c r="AI68" s="132">
        <v>25</v>
      </c>
      <c r="AJ68" s="132"/>
      <c r="AK68" s="132">
        <v>13</v>
      </c>
      <c r="AL68" s="132"/>
      <c r="AM68" s="6"/>
      <c r="AN68" s="6"/>
      <c r="AO68" s="6"/>
      <c r="AP68" s="6"/>
      <c r="AT68" s="6"/>
      <c r="BI68" s="7" t="str">
        <f t="shared" si="0"/>
        <v/>
      </c>
      <c r="BJ68" s="46" t="s">
        <v>32</v>
      </c>
      <c r="BK68" s="47" t="s">
        <v>32</v>
      </c>
      <c r="BL68" s="48" t="s">
        <v>32</v>
      </c>
      <c r="BM68" s="49" t="s">
        <v>32</v>
      </c>
      <c r="BN68" s="49" t="s">
        <v>32</v>
      </c>
      <c r="BO68" s="48" t="s">
        <v>32</v>
      </c>
      <c r="BP68" s="50" t="s">
        <v>32</v>
      </c>
      <c r="BQ68" s="48" t="s">
        <v>32</v>
      </c>
      <c r="BR68" s="51" t="s">
        <v>32</v>
      </c>
      <c r="BT68" s="7" t="str">
        <f t="shared" si="1"/>
        <v/>
      </c>
      <c r="BU68" s="46" t="s">
        <v>32</v>
      </c>
      <c r="BV68" s="47" t="s">
        <v>32</v>
      </c>
      <c r="BW68" s="48" t="s">
        <v>32</v>
      </c>
      <c r="BX68" s="49" t="s">
        <v>32</v>
      </c>
      <c r="BY68" s="49" t="s">
        <v>32</v>
      </c>
      <c r="BZ68" s="48" t="s">
        <v>32</v>
      </c>
      <c r="CA68" s="50" t="s">
        <v>32</v>
      </c>
      <c r="CB68" s="48" t="s">
        <v>32</v>
      </c>
      <c r="CC68" s="51" t="s">
        <v>32</v>
      </c>
      <c r="CE68" s="7" t="str">
        <f t="shared" si="2"/>
        <v/>
      </c>
      <c r="CF68" s="46" t="s">
        <v>32</v>
      </c>
      <c r="CG68" s="47" t="s">
        <v>32</v>
      </c>
      <c r="CH68" s="48" t="s">
        <v>32</v>
      </c>
      <c r="CI68" s="49" t="s">
        <v>32</v>
      </c>
      <c r="CJ68" s="49" t="s">
        <v>32</v>
      </c>
      <c r="CK68" s="48" t="s">
        <v>32</v>
      </c>
      <c r="CL68" s="50" t="s">
        <v>32</v>
      </c>
      <c r="CM68" s="48" t="s">
        <v>32</v>
      </c>
      <c r="CN68" s="51" t="s">
        <v>32</v>
      </c>
    </row>
    <row r="69" spans="15:93" ht="37.5" customHeight="1">
      <c r="Q69" s="125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5"/>
      <c r="BI69" s="7" t="str">
        <f t="shared" si="0"/>
        <v/>
      </c>
      <c r="BJ69" s="53" t="s">
        <v>32</v>
      </c>
      <c r="BK69" s="54" t="s">
        <v>32</v>
      </c>
      <c r="BL69" s="55" t="s">
        <v>32</v>
      </c>
      <c r="BM69" s="56" t="s">
        <v>32</v>
      </c>
      <c r="BN69" s="56" t="s">
        <v>32</v>
      </c>
      <c r="BO69" s="55" t="s">
        <v>32</v>
      </c>
      <c r="BP69" s="57" t="s">
        <v>32</v>
      </c>
      <c r="BQ69" s="55" t="s">
        <v>32</v>
      </c>
      <c r="BR69" s="58" t="s">
        <v>32</v>
      </c>
      <c r="BT69" s="7" t="str">
        <f t="shared" si="1"/>
        <v/>
      </c>
      <c r="BU69" s="53" t="s">
        <v>32</v>
      </c>
      <c r="BV69" s="54" t="s">
        <v>32</v>
      </c>
      <c r="BW69" s="55" t="s">
        <v>32</v>
      </c>
      <c r="BX69" s="56" t="s">
        <v>32</v>
      </c>
      <c r="BY69" s="56" t="s">
        <v>32</v>
      </c>
      <c r="BZ69" s="55" t="s">
        <v>32</v>
      </c>
      <c r="CA69" s="57" t="s">
        <v>32</v>
      </c>
      <c r="CB69" s="55" t="s">
        <v>32</v>
      </c>
      <c r="CC69" s="58" t="s">
        <v>32</v>
      </c>
      <c r="CE69" s="7" t="str">
        <f t="shared" si="2"/>
        <v/>
      </c>
      <c r="CF69" s="53" t="s">
        <v>32</v>
      </c>
      <c r="CG69" s="54" t="s">
        <v>32</v>
      </c>
      <c r="CH69" s="55" t="s">
        <v>32</v>
      </c>
      <c r="CI69" s="56" t="s">
        <v>32</v>
      </c>
      <c r="CJ69" s="56" t="s">
        <v>32</v>
      </c>
      <c r="CK69" s="55" t="s">
        <v>32</v>
      </c>
      <c r="CL69" s="57" t="s">
        <v>32</v>
      </c>
      <c r="CM69" s="55" t="s">
        <v>32</v>
      </c>
      <c r="CN69" s="58" t="s">
        <v>32</v>
      </c>
    </row>
    <row r="70" spans="15:93" ht="8.25" customHeight="1" thickBot="1">
      <c r="O70" s="38"/>
      <c r="P70" s="38"/>
      <c r="Q70" s="38"/>
      <c r="R70" s="39"/>
      <c r="S70" s="40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 s="40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9"/>
      <c r="AZ70" s="40"/>
      <c r="BA70" s="38"/>
      <c r="BB70" s="38"/>
      <c r="BC70" s="38"/>
      <c r="BD70" s="38"/>
      <c r="BE70" s="38"/>
      <c r="BF70" s="38"/>
      <c r="BG70" s="38"/>
      <c r="BH70" s="38"/>
      <c r="BI70" s="133"/>
      <c r="BJ70" s="134"/>
      <c r="BK70" s="135"/>
      <c r="BL70" s="136"/>
      <c r="BM70" s="137"/>
      <c r="BN70" s="135" t="s">
        <v>32</v>
      </c>
      <c r="BO70" s="135"/>
      <c r="BP70" s="135"/>
      <c r="BQ70" s="135" t="s">
        <v>32</v>
      </c>
      <c r="BR70" s="135" t="s">
        <v>32</v>
      </c>
      <c r="BS70" s="135" t="s">
        <v>32</v>
      </c>
      <c r="BT70" s="133"/>
      <c r="BU70" s="134"/>
      <c r="BV70" s="135"/>
      <c r="BW70" s="136"/>
      <c r="BX70" s="137"/>
      <c r="BY70" s="135" t="s">
        <v>32</v>
      </c>
      <c r="BZ70" s="135"/>
      <c r="CA70" s="135"/>
      <c r="CB70" s="135" t="s">
        <v>32</v>
      </c>
      <c r="CC70" s="135" t="s">
        <v>32</v>
      </c>
      <c r="CD70" s="135" t="s">
        <v>32</v>
      </c>
      <c r="CE70" s="38"/>
      <c r="CF70" s="134"/>
      <c r="CG70" s="135"/>
      <c r="CH70" s="136"/>
      <c r="CI70" s="137"/>
      <c r="CJ70" s="135" t="s">
        <v>32</v>
      </c>
      <c r="CK70" s="135"/>
      <c r="CL70" s="135"/>
      <c r="CM70" s="135" t="s">
        <v>32</v>
      </c>
      <c r="CN70" s="135" t="s">
        <v>32</v>
      </c>
      <c r="CO70" s="135" t="s">
        <v>32</v>
      </c>
    </row>
    <row r="71" spans="15:93" ht="73.5" customHeight="1" thickTop="1">
      <c r="U71" s="70"/>
      <c r="W71" s="138"/>
      <c r="Z71" s="139"/>
      <c r="BI71" s="140"/>
      <c r="BT71" s="140"/>
      <c r="CD71" s="142"/>
      <c r="CO71" s="142"/>
    </row>
    <row r="73" spans="15:93"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</row>
    <row r="74" spans="15:93">
      <c r="AF74" s="147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</row>
    <row r="76" spans="15:93">
      <c r="AT76" s="52"/>
      <c r="AU76" s="52"/>
    </row>
    <row r="77" spans="15:93">
      <c r="AT77" s="52"/>
      <c r="AU77" s="52"/>
    </row>
    <row r="78" spans="15:93">
      <c r="AT78" s="52"/>
      <c r="AU78" s="52"/>
    </row>
    <row r="79" spans="15:93">
      <c r="AT79" s="52"/>
      <c r="AU79" s="52"/>
    </row>
    <row r="80" spans="15:93">
      <c r="AT80" s="52"/>
      <c r="AU80" s="52"/>
    </row>
    <row r="81" spans="31:47">
      <c r="AT81" s="52"/>
      <c r="AU81" s="52"/>
    </row>
    <row r="82" spans="31:47">
      <c r="AT82" s="52"/>
      <c r="AU82" s="52"/>
    </row>
    <row r="83" spans="31:47">
      <c r="AE83"/>
    </row>
    <row r="84" spans="31:47">
      <c r="AE84"/>
    </row>
    <row r="85" spans="31:47">
      <c r="AE85"/>
    </row>
    <row r="86" spans="31:47">
      <c r="AE86"/>
    </row>
    <row r="87" spans="31:47">
      <c r="AE87" s="149"/>
    </row>
    <row r="88" spans="31:47">
      <c r="AE88" s="149"/>
    </row>
    <row r="89" spans="31:47">
      <c r="AE89" s="149"/>
    </row>
    <row r="90" spans="31:47">
      <c r="AE90" s="149"/>
    </row>
    <row r="91" spans="31:47">
      <c r="AE91" s="149"/>
    </row>
    <row r="92" spans="31:47">
      <c r="AE92"/>
    </row>
    <row r="93" spans="31:47">
      <c r="AE93"/>
    </row>
    <row r="94" spans="31:47">
      <c r="AE94"/>
    </row>
  </sheetData>
  <mergeCells count="97">
    <mergeCell ref="AG67:AH67"/>
    <mergeCell ref="AI67:AJ67"/>
    <mergeCell ref="AK67:AL67"/>
    <mergeCell ref="AG68:AH68"/>
    <mergeCell ref="AI68:AJ68"/>
    <mergeCell ref="AK68:AL68"/>
    <mergeCell ref="AG65:AH65"/>
    <mergeCell ref="AI65:AJ65"/>
    <mergeCell ref="AK65:AL65"/>
    <mergeCell ref="AG66:AH66"/>
    <mergeCell ref="AI66:AJ66"/>
    <mergeCell ref="AK66:AL66"/>
    <mergeCell ref="AG60:AH60"/>
    <mergeCell ref="AI60:AJ60"/>
    <mergeCell ref="AK60:AL60"/>
    <mergeCell ref="AG64:AH64"/>
    <mergeCell ref="AI64:AJ64"/>
    <mergeCell ref="AK64:AL64"/>
    <mergeCell ref="AG58:AH58"/>
    <mergeCell ref="AI58:AJ58"/>
    <mergeCell ref="AK58:AL58"/>
    <mergeCell ref="AG59:AH59"/>
    <mergeCell ref="AI59:AJ59"/>
    <mergeCell ref="AK59:AL59"/>
    <mergeCell ref="AG56:AH56"/>
    <mergeCell ref="AI56:AJ56"/>
    <mergeCell ref="AK56:AL56"/>
    <mergeCell ref="AG57:AH57"/>
    <mergeCell ref="AI57:AJ57"/>
    <mergeCell ref="AK57:AL57"/>
    <mergeCell ref="AK49:AL49"/>
    <mergeCell ref="AG50:AH50"/>
    <mergeCell ref="AI50:AJ50"/>
    <mergeCell ref="AK50:AL50"/>
    <mergeCell ref="AG51:AH51"/>
    <mergeCell ref="AI51:AJ51"/>
    <mergeCell ref="AK51:AL51"/>
    <mergeCell ref="O43:O44"/>
    <mergeCell ref="R45:AA69"/>
    <mergeCell ref="AG47:AH47"/>
    <mergeCell ref="AI47:AJ47"/>
    <mergeCell ref="AK47:AL47"/>
    <mergeCell ref="AG48:AH48"/>
    <mergeCell ref="AI48:AJ48"/>
    <mergeCell ref="AK48:AL48"/>
    <mergeCell ref="AG49:AH49"/>
    <mergeCell ref="AI49:AJ49"/>
    <mergeCell ref="BG28:BG29"/>
    <mergeCell ref="BC30:BD30"/>
    <mergeCell ref="BC31:BD31"/>
    <mergeCell ref="BC32:BD32"/>
    <mergeCell ref="P35:R37"/>
    <mergeCell ref="T35:V37"/>
    <mergeCell ref="X35:Z37"/>
    <mergeCell ref="AB35:AD37"/>
    <mergeCell ref="AX28:AY28"/>
    <mergeCell ref="AZ28:BA28"/>
    <mergeCell ref="BB28:BB29"/>
    <mergeCell ref="BC28:BD29"/>
    <mergeCell ref="BE28:BE29"/>
    <mergeCell ref="BF28:BF29"/>
    <mergeCell ref="O14:AD16"/>
    <mergeCell ref="O25:S26"/>
    <mergeCell ref="T25:V26"/>
    <mergeCell ref="X25:Z26"/>
    <mergeCell ref="AB25:AD26"/>
    <mergeCell ref="AW28:AW29"/>
    <mergeCell ref="CJ7:CJ8"/>
    <mergeCell ref="CK7:CK8"/>
    <mergeCell ref="CL7:CL8"/>
    <mergeCell ref="CM7:CM8"/>
    <mergeCell ref="CN7:CN8"/>
    <mergeCell ref="O11:AD13"/>
    <mergeCell ref="CB7:CB8"/>
    <mergeCell ref="CC7:CC8"/>
    <mergeCell ref="CF7:CF8"/>
    <mergeCell ref="CG7:CG8"/>
    <mergeCell ref="CH7:CH8"/>
    <mergeCell ref="CI7:CI8"/>
    <mergeCell ref="BV7:BV8"/>
    <mergeCell ref="BW7:BW8"/>
    <mergeCell ref="BX7:BX8"/>
    <mergeCell ref="BY7:BY8"/>
    <mergeCell ref="BZ7:BZ8"/>
    <mergeCell ref="CA7:CA8"/>
    <mergeCell ref="BN7:BN8"/>
    <mergeCell ref="BO7:BO8"/>
    <mergeCell ref="BP7:BP8"/>
    <mergeCell ref="BQ7:BQ8"/>
    <mergeCell ref="BR7:BR8"/>
    <mergeCell ref="BU7:BU8"/>
    <mergeCell ref="P2:Q2"/>
    <mergeCell ref="P3:Q3"/>
    <mergeCell ref="BJ7:BJ8"/>
    <mergeCell ref="BK7:BK8"/>
    <mergeCell ref="BL7:BL8"/>
    <mergeCell ref="BM7:BM8"/>
  </mergeCells>
  <conditionalFormatting sqref="BJ9:BN10 BJ7:BN7">
    <cfRule type="containsBlanks" dxfId="155" priority="156">
      <formula>LEN(TRIM(BJ7))=0</formula>
    </cfRule>
  </conditionalFormatting>
  <conditionalFormatting sqref="BP7">
    <cfRule type="containsBlanks" dxfId="154" priority="155">
      <formula>LEN(TRIM(BP7))=0</formula>
    </cfRule>
  </conditionalFormatting>
  <conditionalFormatting sqref="BQ7">
    <cfRule type="containsBlanks" dxfId="153" priority="154">
      <formula>LEN(TRIM(BQ7))=0</formula>
    </cfRule>
  </conditionalFormatting>
  <conditionalFormatting sqref="BR7">
    <cfRule type="containsBlanks" dxfId="152" priority="153">
      <formula>LEN(TRIM(BR7))=0</formula>
    </cfRule>
  </conditionalFormatting>
  <conditionalFormatting sqref="BO9:BO10">
    <cfRule type="containsBlanks" dxfId="151" priority="152">
      <formula>LEN(TRIM(BO9))=0</formula>
    </cfRule>
  </conditionalFormatting>
  <conditionalFormatting sqref="BO7">
    <cfRule type="containsBlanks" dxfId="150" priority="151">
      <formula>LEN(TRIM(BO7))=0</formula>
    </cfRule>
  </conditionalFormatting>
  <conditionalFormatting sqref="BP9:BR10 BR11:BR33">
    <cfRule type="containsBlanks" dxfId="149" priority="150">
      <formula>LEN(TRIM(BP9))=0</formula>
    </cfRule>
  </conditionalFormatting>
  <conditionalFormatting sqref="BJ11:BN12">
    <cfRule type="containsBlanks" dxfId="148" priority="149">
      <formula>LEN(TRIM(BJ11))=0</formula>
    </cfRule>
  </conditionalFormatting>
  <conditionalFormatting sqref="BO11:BO12">
    <cfRule type="containsBlanks" dxfId="147" priority="148">
      <formula>LEN(TRIM(BO11))=0</formula>
    </cfRule>
  </conditionalFormatting>
  <conditionalFormatting sqref="BP11:BQ12">
    <cfRule type="containsBlanks" dxfId="146" priority="147">
      <formula>LEN(TRIM(BP11))=0</formula>
    </cfRule>
  </conditionalFormatting>
  <conditionalFormatting sqref="BJ13:BN14">
    <cfRule type="containsBlanks" dxfId="145" priority="146">
      <formula>LEN(TRIM(BJ13))=0</formula>
    </cfRule>
  </conditionalFormatting>
  <conditionalFormatting sqref="BO13:BO14">
    <cfRule type="containsBlanks" dxfId="144" priority="145">
      <formula>LEN(TRIM(BO13))=0</formula>
    </cfRule>
  </conditionalFormatting>
  <conditionalFormatting sqref="BP13:BQ14">
    <cfRule type="containsBlanks" dxfId="143" priority="144">
      <formula>LEN(TRIM(BP13))=0</formula>
    </cfRule>
  </conditionalFormatting>
  <conditionalFormatting sqref="BJ15:BN16">
    <cfRule type="containsBlanks" dxfId="142" priority="143">
      <formula>LEN(TRIM(BJ15))=0</formula>
    </cfRule>
  </conditionalFormatting>
  <conditionalFormatting sqref="BO15:BO16">
    <cfRule type="containsBlanks" dxfId="141" priority="142">
      <formula>LEN(TRIM(BO15))=0</formula>
    </cfRule>
  </conditionalFormatting>
  <conditionalFormatting sqref="BP15:BQ16">
    <cfRule type="containsBlanks" dxfId="140" priority="141">
      <formula>LEN(TRIM(BP15))=0</formula>
    </cfRule>
  </conditionalFormatting>
  <conditionalFormatting sqref="BJ17:BN18 BJ25:BN26 BJ33:BN33">
    <cfRule type="containsBlanks" dxfId="139" priority="140">
      <formula>LEN(TRIM(BJ17))=0</formula>
    </cfRule>
  </conditionalFormatting>
  <conditionalFormatting sqref="BO17:BO18 BO25:BO26 BO33">
    <cfRule type="containsBlanks" dxfId="138" priority="139">
      <formula>LEN(TRIM(BO17))=0</formula>
    </cfRule>
  </conditionalFormatting>
  <conditionalFormatting sqref="BP17:BQ18 BP25:BQ26 BP33:BQ33">
    <cfRule type="containsBlanks" dxfId="137" priority="138">
      <formula>LEN(TRIM(BP17))=0</formula>
    </cfRule>
  </conditionalFormatting>
  <conditionalFormatting sqref="BJ19:BN20 BJ27:BN28">
    <cfRule type="containsBlanks" dxfId="136" priority="137">
      <formula>LEN(TRIM(BJ19))=0</formula>
    </cfRule>
  </conditionalFormatting>
  <conditionalFormatting sqref="BO19:BO20 BO27:BO28">
    <cfRule type="containsBlanks" dxfId="135" priority="136">
      <formula>LEN(TRIM(BO19))=0</formula>
    </cfRule>
  </conditionalFormatting>
  <conditionalFormatting sqref="BP19:BQ20 BP27:BQ28">
    <cfRule type="containsBlanks" dxfId="134" priority="135">
      <formula>LEN(TRIM(BP19))=0</formula>
    </cfRule>
  </conditionalFormatting>
  <conditionalFormatting sqref="BJ21:BN22 BJ29:BN30">
    <cfRule type="containsBlanks" dxfId="133" priority="134">
      <formula>LEN(TRIM(BJ21))=0</formula>
    </cfRule>
  </conditionalFormatting>
  <conditionalFormatting sqref="BO21:BO22 BO29:BO30">
    <cfRule type="containsBlanks" dxfId="132" priority="133">
      <formula>LEN(TRIM(BO21))=0</formula>
    </cfRule>
  </conditionalFormatting>
  <conditionalFormatting sqref="BP21:BQ22 BP29:BQ30">
    <cfRule type="containsBlanks" dxfId="131" priority="132">
      <formula>LEN(TRIM(BP21))=0</formula>
    </cfRule>
  </conditionalFormatting>
  <conditionalFormatting sqref="BJ23:BN24 BJ31:BN32">
    <cfRule type="containsBlanks" dxfId="130" priority="131">
      <formula>LEN(TRIM(BJ23))=0</formula>
    </cfRule>
  </conditionalFormatting>
  <conditionalFormatting sqref="BO23:BO24 BO31:BO32">
    <cfRule type="containsBlanks" dxfId="129" priority="130">
      <formula>LEN(TRIM(BO23))=0</formula>
    </cfRule>
  </conditionalFormatting>
  <conditionalFormatting sqref="BP23:BQ24 BP31:BQ32">
    <cfRule type="containsBlanks" dxfId="128" priority="129">
      <formula>LEN(TRIM(BP23))=0</formula>
    </cfRule>
  </conditionalFormatting>
  <conditionalFormatting sqref="BJ34:BN35 BJ58:BN59">
    <cfRule type="containsBlanks" dxfId="127" priority="128">
      <formula>LEN(TRIM(BJ34))=0</formula>
    </cfRule>
  </conditionalFormatting>
  <conditionalFormatting sqref="BO34:BO35 BO58:BO59">
    <cfRule type="containsBlanks" dxfId="126" priority="127">
      <formula>LEN(TRIM(BO34))=0</formula>
    </cfRule>
  </conditionalFormatting>
  <conditionalFormatting sqref="BP34:BR35 BP58:BR59 BR36:BR57 BR60:BR69">
    <cfRule type="containsBlanks" dxfId="125" priority="126">
      <formula>LEN(TRIM(BP34))=0</formula>
    </cfRule>
  </conditionalFormatting>
  <conditionalFormatting sqref="BJ36:BN37 BJ60:BN61">
    <cfRule type="containsBlanks" dxfId="124" priority="125">
      <formula>LEN(TRIM(BJ36))=0</formula>
    </cfRule>
  </conditionalFormatting>
  <conditionalFormatting sqref="BO36:BO37 BO60:BO61">
    <cfRule type="containsBlanks" dxfId="123" priority="124">
      <formula>LEN(TRIM(BO36))=0</formula>
    </cfRule>
  </conditionalFormatting>
  <conditionalFormatting sqref="BP36:BQ37 BP60:BQ61">
    <cfRule type="containsBlanks" dxfId="122" priority="123">
      <formula>LEN(TRIM(BP36))=0</formula>
    </cfRule>
  </conditionalFormatting>
  <conditionalFormatting sqref="BJ38:BN39 BJ62:BN63">
    <cfRule type="containsBlanks" dxfId="121" priority="122">
      <formula>LEN(TRIM(BJ38))=0</formula>
    </cfRule>
  </conditionalFormatting>
  <conditionalFormatting sqref="BO38:BO39 BO62:BO63">
    <cfRule type="containsBlanks" dxfId="120" priority="121">
      <formula>LEN(TRIM(BO38))=0</formula>
    </cfRule>
  </conditionalFormatting>
  <conditionalFormatting sqref="BP38:BQ39 BP62:BQ63">
    <cfRule type="containsBlanks" dxfId="119" priority="120">
      <formula>LEN(TRIM(BP38))=0</formula>
    </cfRule>
  </conditionalFormatting>
  <conditionalFormatting sqref="BJ40:BN41 BJ64:BN65">
    <cfRule type="containsBlanks" dxfId="118" priority="119">
      <formula>LEN(TRIM(BJ40))=0</formula>
    </cfRule>
  </conditionalFormatting>
  <conditionalFormatting sqref="BO40:BO41 BO64:BO65">
    <cfRule type="containsBlanks" dxfId="117" priority="118">
      <formula>LEN(TRIM(BO40))=0</formula>
    </cfRule>
  </conditionalFormatting>
  <conditionalFormatting sqref="BP40:BQ41 BP64:BQ65">
    <cfRule type="containsBlanks" dxfId="116" priority="117">
      <formula>LEN(TRIM(BP40))=0</formula>
    </cfRule>
  </conditionalFormatting>
  <conditionalFormatting sqref="BJ42:BN43 BJ66:BN67 BJ50:BN51">
    <cfRule type="containsBlanks" dxfId="115" priority="116">
      <formula>LEN(TRIM(BJ42))=0</formula>
    </cfRule>
  </conditionalFormatting>
  <conditionalFormatting sqref="BO42:BO43 BO66:BO67 BO50:BO51">
    <cfRule type="containsBlanks" dxfId="114" priority="115">
      <formula>LEN(TRIM(BO42))=0</formula>
    </cfRule>
  </conditionalFormatting>
  <conditionalFormatting sqref="BP42:BQ43 BP66:BQ67 BP50:BQ51">
    <cfRule type="containsBlanks" dxfId="113" priority="114">
      <formula>LEN(TRIM(BP42))=0</formula>
    </cfRule>
  </conditionalFormatting>
  <conditionalFormatting sqref="BJ44:BN45 BJ68:BN69 BJ52:BN53">
    <cfRule type="containsBlanks" dxfId="112" priority="113">
      <formula>LEN(TRIM(BJ44))=0</formula>
    </cfRule>
  </conditionalFormatting>
  <conditionalFormatting sqref="BO44:BO45 BO68:BO69 BO52:BO53">
    <cfRule type="containsBlanks" dxfId="111" priority="112">
      <formula>LEN(TRIM(BO44))=0</formula>
    </cfRule>
  </conditionalFormatting>
  <conditionalFormatting sqref="BP44:BQ45 BP68:BQ69 BP52:BQ53">
    <cfRule type="containsBlanks" dxfId="110" priority="111">
      <formula>LEN(TRIM(BP44))=0</formula>
    </cfRule>
  </conditionalFormatting>
  <conditionalFormatting sqref="BJ46:BN47 BJ54:BN55">
    <cfRule type="containsBlanks" dxfId="109" priority="110">
      <formula>LEN(TRIM(BJ46))=0</formula>
    </cfRule>
  </conditionalFormatting>
  <conditionalFormatting sqref="BO46:BO47 BO54:BO55">
    <cfRule type="containsBlanks" dxfId="108" priority="109">
      <formula>LEN(TRIM(BO46))=0</formula>
    </cfRule>
  </conditionalFormatting>
  <conditionalFormatting sqref="BP46:BQ47 BP54:BQ55">
    <cfRule type="containsBlanks" dxfId="107" priority="108">
      <formula>LEN(TRIM(BP46))=0</formula>
    </cfRule>
  </conditionalFormatting>
  <conditionalFormatting sqref="BJ48:BN49 BJ56:BN57">
    <cfRule type="containsBlanks" dxfId="106" priority="107">
      <formula>LEN(TRIM(BJ48))=0</formula>
    </cfRule>
  </conditionalFormatting>
  <conditionalFormatting sqref="BO48:BO49 BO56:BO57">
    <cfRule type="containsBlanks" dxfId="105" priority="106">
      <formula>LEN(TRIM(BO48))=0</formula>
    </cfRule>
  </conditionalFormatting>
  <conditionalFormatting sqref="BP48:BQ49 BP56:BQ57">
    <cfRule type="containsBlanks" dxfId="104" priority="105">
      <formula>LEN(TRIM(BP48))=0</formula>
    </cfRule>
  </conditionalFormatting>
  <conditionalFormatting sqref="BU9:BY10 BU7:BY7">
    <cfRule type="containsBlanks" dxfId="103" priority="104">
      <formula>LEN(TRIM(BU7))=0</formula>
    </cfRule>
  </conditionalFormatting>
  <conditionalFormatting sqref="CA7">
    <cfRule type="containsBlanks" dxfId="102" priority="103">
      <formula>LEN(TRIM(CA7))=0</formula>
    </cfRule>
  </conditionalFormatting>
  <conditionalFormatting sqref="CB7">
    <cfRule type="containsBlanks" dxfId="101" priority="102">
      <formula>LEN(TRIM(CB7))=0</formula>
    </cfRule>
  </conditionalFormatting>
  <conditionalFormatting sqref="CC7">
    <cfRule type="containsBlanks" dxfId="100" priority="101">
      <formula>LEN(TRIM(CC7))=0</formula>
    </cfRule>
  </conditionalFormatting>
  <conditionalFormatting sqref="BZ9:BZ10">
    <cfRule type="containsBlanks" dxfId="99" priority="100">
      <formula>LEN(TRIM(BZ9))=0</formula>
    </cfRule>
  </conditionalFormatting>
  <conditionalFormatting sqref="BZ7">
    <cfRule type="containsBlanks" dxfId="98" priority="99">
      <formula>LEN(TRIM(BZ7))=0</formula>
    </cfRule>
  </conditionalFormatting>
  <conditionalFormatting sqref="CA9:CC10 CC11:CC33">
    <cfRule type="containsBlanks" dxfId="97" priority="98">
      <formula>LEN(TRIM(CA9))=0</formula>
    </cfRule>
  </conditionalFormatting>
  <conditionalFormatting sqref="BU11:BY12">
    <cfRule type="containsBlanks" dxfId="96" priority="97">
      <formula>LEN(TRIM(BU11))=0</formula>
    </cfRule>
  </conditionalFormatting>
  <conditionalFormatting sqref="BZ11:BZ12">
    <cfRule type="containsBlanks" dxfId="95" priority="96">
      <formula>LEN(TRIM(BZ11))=0</formula>
    </cfRule>
  </conditionalFormatting>
  <conditionalFormatting sqref="CA11:CB12">
    <cfRule type="containsBlanks" dxfId="94" priority="95">
      <formula>LEN(TRIM(CA11))=0</formula>
    </cfRule>
  </conditionalFormatting>
  <conditionalFormatting sqref="BU13:BY14">
    <cfRule type="containsBlanks" dxfId="93" priority="94">
      <formula>LEN(TRIM(BU13))=0</formula>
    </cfRule>
  </conditionalFormatting>
  <conditionalFormatting sqref="BZ13:BZ14">
    <cfRule type="containsBlanks" dxfId="92" priority="93">
      <formula>LEN(TRIM(BZ13))=0</formula>
    </cfRule>
  </conditionalFormatting>
  <conditionalFormatting sqref="CA13:CB14">
    <cfRule type="containsBlanks" dxfId="91" priority="92">
      <formula>LEN(TRIM(CA13))=0</formula>
    </cfRule>
  </conditionalFormatting>
  <conditionalFormatting sqref="BU15:BY16">
    <cfRule type="containsBlanks" dxfId="90" priority="91">
      <formula>LEN(TRIM(BU15))=0</formula>
    </cfRule>
  </conditionalFormatting>
  <conditionalFormatting sqref="BZ15:BZ16">
    <cfRule type="containsBlanks" dxfId="89" priority="90">
      <formula>LEN(TRIM(BZ15))=0</formula>
    </cfRule>
  </conditionalFormatting>
  <conditionalFormatting sqref="CA15:CB16">
    <cfRule type="containsBlanks" dxfId="88" priority="89">
      <formula>LEN(TRIM(CA15))=0</formula>
    </cfRule>
  </conditionalFormatting>
  <conditionalFormatting sqref="BU17:BY18 BU25:BY26 BU33:BY33">
    <cfRule type="containsBlanks" dxfId="87" priority="88">
      <formula>LEN(TRIM(BU17))=0</formula>
    </cfRule>
  </conditionalFormatting>
  <conditionalFormatting sqref="BZ17:BZ18 BZ25:BZ26 BZ33">
    <cfRule type="containsBlanks" dxfId="86" priority="87">
      <formula>LEN(TRIM(BZ17))=0</formula>
    </cfRule>
  </conditionalFormatting>
  <conditionalFormatting sqref="CA17:CB18 CA25:CB26 CA33:CB33">
    <cfRule type="containsBlanks" dxfId="85" priority="86">
      <formula>LEN(TRIM(CA17))=0</formula>
    </cfRule>
  </conditionalFormatting>
  <conditionalFormatting sqref="BU19:BY20 BU27:BY28">
    <cfRule type="containsBlanks" dxfId="84" priority="85">
      <formula>LEN(TRIM(BU19))=0</formula>
    </cfRule>
  </conditionalFormatting>
  <conditionalFormatting sqref="BZ19:BZ20 BZ27:BZ28">
    <cfRule type="containsBlanks" dxfId="83" priority="84">
      <formula>LEN(TRIM(BZ19))=0</formula>
    </cfRule>
  </conditionalFormatting>
  <conditionalFormatting sqref="CA19:CB20 CA27:CB28">
    <cfRule type="containsBlanks" dxfId="82" priority="83">
      <formula>LEN(TRIM(CA19))=0</formula>
    </cfRule>
  </conditionalFormatting>
  <conditionalFormatting sqref="BU21:BY22 BU29:BY30">
    <cfRule type="containsBlanks" dxfId="81" priority="82">
      <formula>LEN(TRIM(BU21))=0</formula>
    </cfRule>
  </conditionalFormatting>
  <conditionalFormatting sqref="BZ21:BZ22 BZ29:BZ30">
    <cfRule type="containsBlanks" dxfId="80" priority="81">
      <formula>LEN(TRIM(BZ21))=0</formula>
    </cfRule>
  </conditionalFormatting>
  <conditionalFormatting sqref="CA21:CB22 CA29:CB30">
    <cfRule type="containsBlanks" dxfId="79" priority="80">
      <formula>LEN(TRIM(CA21))=0</formula>
    </cfRule>
  </conditionalFormatting>
  <conditionalFormatting sqref="BU23:BY24 BU31:BY32">
    <cfRule type="containsBlanks" dxfId="78" priority="79">
      <formula>LEN(TRIM(BU23))=0</formula>
    </cfRule>
  </conditionalFormatting>
  <conditionalFormatting sqref="BZ23:BZ24 BZ31:BZ32">
    <cfRule type="containsBlanks" dxfId="77" priority="78">
      <formula>LEN(TRIM(BZ23))=0</formula>
    </cfRule>
  </conditionalFormatting>
  <conditionalFormatting sqref="CA23:CB24 CA31:CB32">
    <cfRule type="containsBlanks" dxfId="76" priority="77">
      <formula>LEN(TRIM(CA23))=0</formula>
    </cfRule>
  </conditionalFormatting>
  <conditionalFormatting sqref="BU34:BY35 BU58:BY59">
    <cfRule type="containsBlanks" dxfId="75" priority="76">
      <formula>LEN(TRIM(BU34))=0</formula>
    </cfRule>
  </conditionalFormatting>
  <conditionalFormatting sqref="BZ34:BZ35 BZ58:BZ59">
    <cfRule type="containsBlanks" dxfId="74" priority="75">
      <formula>LEN(TRIM(BZ34))=0</formula>
    </cfRule>
  </conditionalFormatting>
  <conditionalFormatting sqref="CA34:CC35 CA58:CC59 CC36:CC57 CC60:CC69">
    <cfRule type="containsBlanks" dxfId="73" priority="74">
      <formula>LEN(TRIM(CA34))=0</formula>
    </cfRule>
  </conditionalFormatting>
  <conditionalFormatting sqref="BU36:BY37 BU60:BY61">
    <cfRule type="containsBlanks" dxfId="72" priority="73">
      <formula>LEN(TRIM(BU36))=0</formula>
    </cfRule>
  </conditionalFormatting>
  <conditionalFormatting sqref="BZ36:BZ37 BZ60:BZ61">
    <cfRule type="containsBlanks" dxfId="71" priority="72">
      <formula>LEN(TRIM(BZ36))=0</formula>
    </cfRule>
  </conditionalFormatting>
  <conditionalFormatting sqref="CA36:CB37 CA60:CB61">
    <cfRule type="containsBlanks" dxfId="70" priority="71">
      <formula>LEN(TRIM(CA36))=0</formula>
    </cfRule>
  </conditionalFormatting>
  <conditionalFormatting sqref="BU38:BY39 BU62:BY63">
    <cfRule type="containsBlanks" dxfId="69" priority="70">
      <formula>LEN(TRIM(BU38))=0</formula>
    </cfRule>
  </conditionalFormatting>
  <conditionalFormatting sqref="BZ38:BZ39 BZ62:BZ63">
    <cfRule type="containsBlanks" dxfId="68" priority="69">
      <formula>LEN(TRIM(BZ38))=0</formula>
    </cfRule>
  </conditionalFormatting>
  <conditionalFormatting sqref="CA38:CB39 CA62:CB63">
    <cfRule type="containsBlanks" dxfId="67" priority="68">
      <formula>LEN(TRIM(CA38))=0</formula>
    </cfRule>
  </conditionalFormatting>
  <conditionalFormatting sqref="BU40:BY41 BU64:BY65">
    <cfRule type="containsBlanks" dxfId="66" priority="67">
      <formula>LEN(TRIM(BU40))=0</formula>
    </cfRule>
  </conditionalFormatting>
  <conditionalFormatting sqref="BZ40:BZ41 BZ64:BZ65">
    <cfRule type="containsBlanks" dxfId="65" priority="66">
      <formula>LEN(TRIM(BZ40))=0</formula>
    </cfRule>
  </conditionalFormatting>
  <conditionalFormatting sqref="CA40:CB41 CA64:CB65">
    <cfRule type="containsBlanks" dxfId="64" priority="65">
      <formula>LEN(TRIM(CA40))=0</formula>
    </cfRule>
  </conditionalFormatting>
  <conditionalFormatting sqref="BU42:BY43 BU66:BY67 BU50:BY51">
    <cfRule type="containsBlanks" dxfId="63" priority="64">
      <formula>LEN(TRIM(BU42))=0</formula>
    </cfRule>
  </conditionalFormatting>
  <conditionalFormatting sqref="BZ42:BZ43 BZ66:BZ67 BZ50:BZ51">
    <cfRule type="containsBlanks" dxfId="62" priority="63">
      <formula>LEN(TRIM(BZ42))=0</formula>
    </cfRule>
  </conditionalFormatting>
  <conditionalFormatting sqref="CA42:CB43 CA66:CB67 CA50:CB51">
    <cfRule type="containsBlanks" dxfId="61" priority="62">
      <formula>LEN(TRIM(CA42))=0</formula>
    </cfRule>
  </conditionalFormatting>
  <conditionalFormatting sqref="BU44:BY45 BU68:BY69 BU52:BY53">
    <cfRule type="containsBlanks" dxfId="60" priority="61">
      <formula>LEN(TRIM(BU44))=0</formula>
    </cfRule>
  </conditionalFormatting>
  <conditionalFormatting sqref="BZ44:BZ45 BZ68:BZ69 BZ52:BZ53">
    <cfRule type="containsBlanks" dxfId="59" priority="60">
      <formula>LEN(TRIM(BZ44))=0</formula>
    </cfRule>
  </conditionalFormatting>
  <conditionalFormatting sqref="CA44:CB45 CA68:CB69 CA52:CB53">
    <cfRule type="containsBlanks" dxfId="58" priority="59">
      <formula>LEN(TRIM(CA44))=0</formula>
    </cfRule>
  </conditionalFormatting>
  <conditionalFormatting sqref="BU46:BY47 BU54:BY55">
    <cfRule type="containsBlanks" dxfId="57" priority="58">
      <formula>LEN(TRIM(BU46))=0</formula>
    </cfRule>
  </conditionalFormatting>
  <conditionalFormatting sqref="BZ46:BZ47 BZ54:BZ55">
    <cfRule type="containsBlanks" dxfId="56" priority="57">
      <formula>LEN(TRIM(BZ46))=0</formula>
    </cfRule>
  </conditionalFormatting>
  <conditionalFormatting sqref="CA46:CB47 CA54:CB55">
    <cfRule type="containsBlanks" dxfId="55" priority="56">
      <formula>LEN(TRIM(CA46))=0</formula>
    </cfRule>
  </conditionalFormatting>
  <conditionalFormatting sqref="BU48:BY49 BU56:BY57">
    <cfRule type="containsBlanks" dxfId="54" priority="55">
      <formula>LEN(TRIM(BU48))=0</formula>
    </cfRule>
  </conditionalFormatting>
  <conditionalFormatting sqref="BZ48:BZ49 BZ56:BZ57">
    <cfRule type="containsBlanks" dxfId="53" priority="54">
      <formula>LEN(TRIM(BZ48))=0</formula>
    </cfRule>
  </conditionalFormatting>
  <conditionalFormatting sqref="CA48:CB49 CA56:CB57">
    <cfRule type="containsBlanks" dxfId="52" priority="53">
      <formula>LEN(TRIM(CA48))=0</formula>
    </cfRule>
  </conditionalFormatting>
  <conditionalFormatting sqref="CF9:CJ10 CF7:CJ7">
    <cfRule type="containsBlanks" dxfId="51" priority="52">
      <formula>LEN(TRIM(CF7))=0</formula>
    </cfRule>
  </conditionalFormatting>
  <conditionalFormatting sqref="CL7">
    <cfRule type="containsBlanks" dxfId="50" priority="51">
      <formula>LEN(TRIM(CL7))=0</formula>
    </cfRule>
  </conditionalFormatting>
  <conditionalFormatting sqref="CM7">
    <cfRule type="containsBlanks" dxfId="49" priority="50">
      <formula>LEN(TRIM(CM7))=0</formula>
    </cfRule>
  </conditionalFormatting>
  <conditionalFormatting sqref="CN7">
    <cfRule type="containsBlanks" dxfId="48" priority="49">
      <formula>LEN(TRIM(CN7))=0</formula>
    </cfRule>
  </conditionalFormatting>
  <conditionalFormatting sqref="CK9:CK10">
    <cfRule type="containsBlanks" dxfId="47" priority="48">
      <formula>LEN(TRIM(CK9))=0</formula>
    </cfRule>
  </conditionalFormatting>
  <conditionalFormatting sqref="CK7">
    <cfRule type="containsBlanks" dxfId="46" priority="47">
      <formula>LEN(TRIM(CK7))=0</formula>
    </cfRule>
  </conditionalFormatting>
  <conditionalFormatting sqref="CL9:CN10 CN11:CN33">
    <cfRule type="containsBlanks" dxfId="45" priority="46">
      <formula>LEN(TRIM(CL9))=0</formula>
    </cfRule>
  </conditionalFormatting>
  <conditionalFormatting sqref="CF11:CJ12">
    <cfRule type="containsBlanks" dxfId="44" priority="45">
      <formula>LEN(TRIM(CF11))=0</formula>
    </cfRule>
  </conditionalFormatting>
  <conditionalFormatting sqref="CK11:CK12">
    <cfRule type="containsBlanks" dxfId="43" priority="44">
      <formula>LEN(TRIM(CK11))=0</formula>
    </cfRule>
  </conditionalFormatting>
  <conditionalFormatting sqref="CL11:CM12">
    <cfRule type="containsBlanks" dxfId="42" priority="43">
      <formula>LEN(TRIM(CL11))=0</formula>
    </cfRule>
  </conditionalFormatting>
  <conditionalFormatting sqref="CF13:CJ14">
    <cfRule type="containsBlanks" dxfId="41" priority="42">
      <formula>LEN(TRIM(CF13))=0</formula>
    </cfRule>
  </conditionalFormatting>
  <conditionalFormatting sqref="CK13:CK14">
    <cfRule type="containsBlanks" dxfId="40" priority="41">
      <formula>LEN(TRIM(CK13))=0</formula>
    </cfRule>
  </conditionalFormatting>
  <conditionalFormatting sqref="CL13:CM14">
    <cfRule type="containsBlanks" dxfId="39" priority="40">
      <formula>LEN(TRIM(CL13))=0</formula>
    </cfRule>
  </conditionalFormatting>
  <conditionalFormatting sqref="CF15:CJ16">
    <cfRule type="containsBlanks" dxfId="38" priority="39">
      <formula>LEN(TRIM(CF15))=0</formula>
    </cfRule>
  </conditionalFormatting>
  <conditionalFormatting sqref="CK15:CK16">
    <cfRule type="containsBlanks" dxfId="37" priority="38">
      <formula>LEN(TRIM(CK15))=0</formula>
    </cfRule>
  </conditionalFormatting>
  <conditionalFormatting sqref="CL15:CM16">
    <cfRule type="containsBlanks" dxfId="36" priority="37">
      <formula>LEN(TRIM(CL15))=0</formula>
    </cfRule>
  </conditionalFormatting>
  <conditionalFormatting sqref="CF17:CJ18 CF25:CJ26 CF33:CJ33">
    <cfRule type="containsBlanks" dxfId="35" priority="36">
      <formula>LEN(TRIM(CF17))=0</formula>
    </cfRule>
  </conditionalFormatting>
  <conditionalFormatting sqref="CK17:CK18 CK25:CK26 CK33">
    <cfRule type="containsBlanks" dxfId="34" priority="35">
      <formula>LEN(TRIM(CK17))=0</formula>
    </cfRule>
  </conditionalFormatting>
  <conditionalFormatting sqref="CL17:CM18 CL25:CM26 CL33:CM33">
    <cfRule type="containsBlanks" dxfId="33" priority="34">
      <formula>LEN(TRIM(CL17))=0</formula>
    </cfRule>
  </conditionalFormatting>
  <conditionalFormatting sqref="CF19:CJ20 CF27:CJ28">
    <cfRule type="containsBlanks" dxfId="32" priority="33">
      <formula>LEN(TRIM(CF19))=0</formula>
    </cfRule>
  </conditionalFormatting>
  <conditionalFormatting sqref="CK19:CK20 CK27:CK28">
    <cfRule type="containsBlanks" dxfId="31" priority="32">
      <formula>LEN(TRIM(CK19))=0</formula>
    </cfRule>
  </conditionalFormatting>
  <conditionalFormatting sqref="CL19:CM20 CL27:CM28">
    <cfRule type="containsBlanks" dxfId="30" priority="31">
      <formula>LEN(TRIM(CL19))=0</formula>
    </cfRule>
  </conditionalFormatting>
  <conditionalFormatting sqref="CF21:CJ22 CF29:CJ30">
    <cfRule type="containsBlanks" dxfId="29" priority="30">
      <formula>LEN(TRIM(CF21))=0</formula>
    </cfRule>
  </conditionalFormatting>
  <conditionalFormatting sqref="CK21:CK22 CK29:CK30">
    <cfRule type="containsBlanks" dxfId="28" priority="29">
      <formula>LEN(TRIM(CK21))=0</formula>
    </cfRule>
  </conditionalFormatting>
  <conditionalFormatting sqref="CL21:CM22 CL29:CM30">
    <cfRule type="containsBlanks" dxfId="27" priority="28">
      <formula>LEN(TRIM(CL21))=0</formula>
    </cfRule>
  </conditionalFormatting>
  <conditionalFormatting sqref="CF23:CJ24 CF31:CJ32">
    <cfRule type="containsBlanks" dxfId="26" priority="27">
      <formula>LEN(TRIM(CF23))=0</formula>
    </cfRule>
  </conditionalFormatting>
  <conditionalFormatting sqref="CK23:CK24 CK31:CK32">
    <cfRule type="containsBlanks" dxfId="25" priority="26">
      <formula>LEN(TRIM(CK23))=0</formula>
    </cfRule>
  </conditionalFormatting>
  <conditionalFormatting sqref="CL23:CM24 CL31:CM32">
    <cfRule type="containsBlanks" dxfId="24" priority="25">
      <formula>LEN(TRIM(CL23))=0</formula>
    </cfRule>
  </conditionalFormatting>
  <conditionalFormatting sqref="CF34:CJ35 CF58:CJ59">
    <cfRule type="containsBlanks" dxfId="23" priority="24">
      <formula>LEN(TRIM(CF34))=0</formula>
    </cfRule>
  </conditionalFormatting>
  <conditionalFormatting sqref="CK34:CK35 CK58:CK59">
    <cfRule type="containsBlanks" dxfId="22" priority="23">
      <formula>LEN(TRIM(CK34))=0</formula>
    </cfRule>
  </conditionalFormatting>
  <conditionalFormatting sqref="CL34:CN35 CL58:CN59 CN36:CN57 CN60:CN69">
    <cfRule type="containsBlanks" dxfId="21" priority="22">
      <formula>LEN(TRIM(CL34))=0</formula>
    </cfRule>
  </conditionalFormatting>
  <conditionalFormatting sqref="CF36:CJ37 CF60:CJ61">
    <cfRule type="containsBlanks" dxfId="20" priority="21">
      <formula>LEN(TRIM(CF36))=0</formula>
    </cfRule>
  </conditionalFormatting>
  <conditionalFormatting sqref="CK36:CK37 CK60:CK61">
    <cfRule type="containsBlanks" dxfId="19" priority="20">
      <formula>LEN(TRIM(CK36))=0</formula>
    </cfRule>
  </conditionalFormatting>
  <conditionalFormatting sqref="CL36:CM37 CL60:CM61">
    <cfRule type="containsBlanks" dxfId="18" priority="19">
      <formula>LEN(TRIM(CL36))=0</formula>
    </cfRule>
  </conditionalFormatting>
  <conditionalFormatting sqref="CF38:CJ39 CF62:CJ63">
    <cfRule type="containsBlanks" dxfId="17" priority="18">
      <formula>LEN(TRIM(CF38))=0</formula>
    </cfRule>
  </conditionalFormatting>
  <conditionalFormatting sqref="CK38:CK39 CK62:CK63">
    <cfRule type="containsBlanks" dxfId="16" priority="17">
      <formula>LEN(TRIM(CK38))=0</formula>
    </cfRule>
  </conditionalFormatting>
  <conditionalFormatting sqref="CL38:CM39 CL62:CM63">
    <cfRule type="containsBlanks" dxfId="15" priority="16">
      <formula>LEN(TRIM(CL38))=0</formula>
    </cfRule>
  </conditionalFormatting>
  <conditionalFormatting sqref="CF40:CJ41 CF64:CJ65">
    <cfRule type="containsBlanks" dxfId="14" priority="15">
      <formula>LEN(TRIM(CF40))=0</formula>
    </cfRule>
  </conditionalFormatting>
  <conditionalFormatting sqref="CK40:CK41 CK64:CK65">
    <cfRule type="containsBlanks" dxfId="13" priority="14">
      <formula>LEN(TRIM(CK40))=0</formula>
    </cfRule>
  </conditionalFormatting>
  <conditionalFormatting sqref="CL40:CM41 CL64:CM65">
    <cfRule type="containsBlanks" dxfId="12" priority="13">
      <formula>LEN(TRIM(CL40))=0</formula>
    </cfRule>
  </conditionalFormatting>
  <conditionalFormatting sqref="CF42:CJ43 CF66:CJ67 CF50:CJ51">
    <cfRule type="containsBlanks" dxfId="11" priority="12">
      <formula>LEN(TRIM(CF42))=0</formula>
    </cfRule>
  </conditionalFormatting>
  <conditionalFormatting sqref="CK42:CK43 CK66:CK67 CK50:CK51">
    <cfRule type="containsBlanks" dxfId="10" priority="11">
      <formula>LEN(TRIM(CK42))=0</formula>
    </cfRule>
  </conditionalFormatting>
  <conditionalFormatting sqref="CL42:CM43 CL66:CM67 CL50:CM51">
    <cfRule type="containsBlanks" dxfId="9" priority="10">
      <formula>LEN(TRIM(CL42))=0</formula>
    </cfRule>
  </conditionalFormatting>
  <conditionalFormatting sqref="CF44:CJ45 CF68:CJ69 CF52:CJ53">
    <cfRule type="containsBlanks" dxfId="8" priority="9">
      <formula>LEN(TRIM(CF44))=0</formula>
    </cfRule>
  </conditionalFormatting>
  <conditionalFormatting sqref="CK44:CK45 CK68:CK69 CK52:CK53">
    <cfRule type="containsBlanks" dxfId="7" priority="8">
      <formula>LEN(TRIM(CK44))=0</formula>
    </cfRule>
  </conditionalFormatting>
  <conditionalFormatting sqref="CL44:CM45 CL68:CM69 CL52:CM53">
    <cfRule type="containsBlanks" dxfId="6" priority="7">
      <formula>LEN(TRIM(CL44))=0</formula>
    </cfRule>
  </conditionalFormatting>
  <conditionalFormatting sqref="CF46:CJ47 CF54:CJ55">
    <cfRule type="containsBlanks" dxfId="5" priority="6">
      <formula>LEN(TRIM(CF46))=0</formula>
    </cfRule>
  </conditionalFormatting>
  <conditionalFormatting sqref="CK46:CK47 CK54:CK55">
    <cfRule type="containsBlanks" dxfId="4" priority="5">
      <formula>LEN(TRIM(CK46))=0</formula>
    </cfRule>
  </conditionalFormatting>
  <conditionalFormatting sqref="CL46:CM47 CL54:CM55">
    <cfRule type="containsBlanks" dxfId="3" priority="4">
      <formula>LEN(TRIM(CL46))=0</formula>
    </cfRule>
  </conditionalFormatting>
  <conditionalFormatting sqref="CF48:CJ49 CF56:CJ57">
    <cfRule type="containsBlanks" dxfId="2" priority="3">
      <formula>LEN(TRIM(CF48))=0</formula>
    </cfRule>
  </conditionalFormatting>
  <conditionalFormatting sqref="CK48:CK49 CK56:CK57">
    <cfRule type="containsBlanks" dxfId="1" priority="2">
      <formula>LEN(TRIM(CK48))=0</formula>
    </cfRule>
  </conditionalFormatting>
  <conditionalFormatting sqref="CL48:CM49 CL56:CM57">
    <cfRule type="containsBlanks" dxfId="0" priority="1">
      <formula>LEN(TRIM(CL48))=0</formula>
    </cfRule>
  </conditionalFormatting>
  <printOptions horizontalCentered="1" verticalCentered="1"/>
  <pageMargins left="0" right="0" top="0" bottom="0" header="0.31496062992126" footer="0.31496062992126"/>
  <pageSetup paperSize="9" scale="32" fitToWidth="0" orientation="portrait" r:id="rId1"/>
  <headerFooter differentFirst="1">
    <oddFooter xml:space="preserve">&amp;C&amp;"Miriam,Bold"&amp;28&amp;K00-038Page &amp;P   </oddFooter>
    <firstFooter xml:space="preserve">&amp;C   </firstFooter>
  </headerFooter>
  <colBreaks count="6" manualBreakCount="6">
    <brk id="14" max="70" man="1"/>
    <brk id="30" max="70" man="1"/>
    <brk id="47" max="70" man="1"/>
    <brk id="60" max="70" man="1"/>
    <brk id="71" max="1048575" man="1"/>
    <brk id="8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tnCustomize">
              <controlPr defaultSize="0" print="0" autoFill="0" autoPict="0" macro="[0]!Customize">
                <anchor moveWithCells="1" sizeWithCells="1">
                  <from>
                    <xdr:col>18</xdr:col>
                    <xdr:colOff>1219200</xdr:colOff>
                    <xdr:row>20</xdr:row>
                    <xdr:rowOff>114300</xdr:rowOff>
                  </from>
                  <to>
                    <xdr:col>25</xdr:col>
                    <xdr:colOff>447675</xdr:colOff>
                    <xdr:row>24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2016-02-24T12:57:41Z</dcterms:created>
  <dcterms:modified xsi:type="dcterms:W3CDTF">2016-02-24T12:57:45Z</dcterms:modified>
</cp:coreProperties>
</file>