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charts'!$A$1:$BX$71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32" i="1" l="1"/>
  <c r="AT31" i="1"/>
  <c r="O13" i="1"/>
  <c r="BO8" i="1"/>
  <c r="BN8" i="1"/>
  <c r="BM8" i="1"/>
  <c r="BL8" i="1"/>
  <c r="BK8" i="1"/>
  <c r="BJ8" i="1"/>
  <c r="B6" i="1"/>
  <c r="E4" i="1"/>
  <c r="B4" i="1"/>
  <c r="B3" i="1" s="1"/>
  <c r="E3" i="1"/>
  <c r="E2" i="1"/>
  <c r="BI10" i="1"/>
  <c r="BI11" i="1" l="1"/>
  <c r="AT30" i="1"/>
  <c r="BG30" i="1"/>
  <c r="BG31" i="1"/>
  <c r="BG32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Q10" i="1" l="1"/>
  <c r="BW8" i="1"/>
  <c r="BS8" i="1"/>
  <c r="BV8" i="1"/>
  <c r="BR8" i="1"/>
  <c r="BU8" i="1"/>
  <c r="BT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C8" i="1" l="1"/>
  <c r="BY10" i="1"/>
  <c r="CB8" i="1"/>
  <c r="CE8" i="1"/>
  <c r="CA8" i="1"/>
  <c r="CD8" i="1"/>
  <c r="BZ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M8" i="1" l="1"/>
  <c r="CI8" i="1"/>
  <c r="CL8" i="1"/>
  <c r="CH8" i="1"/>
  <c r="CG10" i="1"/>
  <c r="CK8" i="1"/>
  <c r="CJ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<sst xmlns="http://schemas.openxmlformats.org/spreadsheetml/2006/main" count="1326" uniqueCount="214">
  <si>
    <t>Manhattan</t>
  </si>
  <si>
    <t>Year</t>
  </si>
  <si>
    <t>Neighborhood</t>
  </si>
  <si>
    <t>Yorkville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</si>
  <si>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</si>
  <si>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</si>
  <si>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</si>
  <si>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</si>
  <si>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</si>
  <si>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</si>
  <si>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</si>
  <si>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</si>
  <si>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</si>
  <si>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</si>
  <si>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</si>
  <si>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</si>
  <si>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</si>
  <si>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</si>
  <si>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</si>
  <si>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</si>
  <si>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</si>
  <si>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</si>
  <si>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</si>
  <si>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</si>
  <si>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10-12 Gracie Sq #3A</t>
  </si>
  <si>
    <t>1-01590-0030</t>
  </si>
  <si>
    <t>Coop</t>
  </si>
  <si>
    <t>n/a</t>
  </si>
  <si>
    <t>200 East 94 Street #704</t>
  </si>
  <si>
    <t>1-01539-1421</t>
  </si>
  <si>
    <t>Condo</t>
  </si>
  <si>
    <t/>
  </si>
  <si>
    <t>130 E End Ave #10A</t>
  </si>
  <si>
    <t>1-01582-0030</t>
  </si>
  <si>
    <t>200 East 94 Street #1518</t>
  </si>
  <si>
    <t>1-01539-1481</t>
  </si>
  <si>
    <t>360 East 88 Street #32C</t>
  </si>
  <si>
    <t>1-01550-1131</t>
  </si>
  <si>
    <t>425 E 79 St #9H</t>
  </si>
  <si>
    <t>1-01559-0010</t>
  </si>
  <si>
    <t>1391-1395 3 Ave #14I</t>
  </si>
  <si>
    <t>1-01525-0001</t>
  </si>
  <si>
    <t>215 East 80 Street #4M</t>
  </si>
  <si>
    <t>1-01526-1338</t>
  </si>
  <si>
    <t>200 East 94 Street #1509</t>
  </si>
  <si>
    <t>1-01539-1484</t>
  </si>
  <si>
    <t>1498-1502 York Ave #8C</t>
  </si>
  <si>
    <t>1-01576-0001</t>
  </si>
  <si>
    <t>170 East End Avenue #5J</t>
  </si>
  <si>
    <t>1-01584-1049</t>
  </si>
  <si>
    <t>436-438 E 84 St #5E</t>
  </si>
  <si>
    <t>1-01563-0032</t>
  </si>
  <si>
    <t>200 East 94 Street #1417</t>
  </si>
  <si>
    <t>1-01539-1474</t>
  </si>
  <si>
    <t>200 East 94 Street #609</t>
  </si>
  <si>
    <t>1-01539-1394</t>
  </si>
  <si>
    <t>200 East 89 Street #44C</t>
  </si>
  <si>
    <t>1-01534-1119</t>
  </si>
  <si>
    <t>200 East 94 Street #405</t>
  </si>
  <si>
    <t>1-01539-1356</t>
  </si>
  <si>
    <t>200 East 94 Street #2117</t>
  </si>
  <si>
    <t>1-01539-1520</t>
  </si>
  <si>
    <t>360 East 88 Street #9A</t>
  </si>
  <si>
    <t>1-01550-1036</t>
  </si>
  <si>
    <t>525 East 80 Street #1A</t>
  </si>
  <si>
    <t>1-01577-1201</t>
  </si>
  <si>
    <t>1781 1 Ave #25H</t>
  </si>
  <si>
    <t>1-01555-0023</t>
  </si>
  <si>
    <t>200 East 94 Street #2109</t>
  </si>
  <si>
    <t>1-01539-1522</t>
  </si>
  <si>
    <t>1632 2 Ave #1205</t>
  </si>
  <si>
    <t>1-01547-0049</t>
  </si>
  <si>
    <t>200 East 94 Street #2709</t>
  </si>
  <si>
    <t>1-01539-1564</t>
  </si>
  <si>
    <t>1641 3 Avenue #29E</t>
  </si>
  <si>
    <t>1-01537-2380</t>
  </si>
  <si>
    <t>200 East 94 Street #518</t>
  </si>
  <si>
    <t>1-01539-1367</t>
  </si>
  <si>
    <t>1781 1 Ave #19C</t>
  </si>
  <si>
    <t>200 East 94 Street #621</t>
  </si>
  <si>
    <t>1-01539-1390</t>
  </si>
  <si>
    <t>403 E 90 St #4W</t>
  </si>
  <si>
    <t>1-01570-0005</t>
  </si>
  <si>
    <t>554 East 82 Street #2</t>
  </si>
  <si>
    <t>1-01578-1202</t>
  </si>
  <si>
    <t>505 E 79 St #1F</t>
  </si>
  <si>
    <t>1-01576-0005</t>
  </si>
  <si>
    <t>200 East 94 Street #2514</t>
  </si>
  <si>
    <t>1-01539-1553</t>
  </si>
  <si>
    <t>530-540 E 90 St #1D</t>
  </si>
  <si>
    <t>1-01586-0035</t>
  </si>
  <si>
    <t>200 East 94 Street #2915</t>
  </si>
  <si>
    <t>1-01539-1573</t>
  </si>
  <si>
    <t>504-524 E 90 St #3E</t>
  </si>
  <si>
    <t>1-01586-0043</t>
  </si>
  <si>
    <t>200 East 94 Street #717</t>
  </si>
  <si>
    <t>1-01539-1414</t>
  </si>
  <si>
    <t>302-310 E 88 St #7H</t>
  </si>
  <si>
    <t>1-01550-0045</t>
  </si>
  <si>
    <t>200 East 94 Street #1914</t>
  </si>
  <si>
    <t>1-01539-1510</t>
  </si>
  <si>
    <t>330 E 94 St #2B</t>
  </si>
  <si>
    <t>1-01556-0035</t>
  </si>
  <si>
    <t>180 E End Ave #18C</t>
  </si>
  <si>
    <t>1-01585-0023</t>
  </si>
  <si>
    <t>227 E 87 St #4A</t>
  </si>
  <si>
    <t>1-01533-0013</t>
  </si>
  <si>
    <t>200 East 94 Street #2317</t>
  </si>
  <si>
    <t>1-01539-1535</t>
  </si>
  <si>
    <t>521 E 83 St #5E</t>
  </si>
  <si>
    <t>1-01580-0014</t>
  </si>
  <si>
    <t>200 East 94 Street #2115</t>
  </si>
  <si>
    <t>1-01539-1518</t>
  </si>
  <si>
    <t>448 E 84 St #3D</t>
  </si>
  <si>
    <t>1-01563-0031</t>
  </si>
  <si>
    <t>200 East 94 Street #2914</t>
  </si>
  <si>
    <t>1-01539-1580</t>
  </si>
  <si>
    <t>331 E 92 St #3C</t>
  </si>
  <si>
    <t>1-01555-0018</t>
  </si>
  <si>
    <t>200 East 94 Street #1214</t>
  </si>
  <si>
    <t>1-01539-1471</t>
  </si>
  <si>
    <t>200 East 94 Street #708</t>
  </si>
  <si>
    <t>1-01539-1423</t>
  </si>
  <si>
    <t>200 East 94 Street #308</t>
  </si>
  <si>
    <t>1-01539-1340</t>
  </si>
  <si>
    <t>510 East 80 Street #14E</t>
  </si>
  <si>
    <t>1-01576-1088</t>
  </si>
  <si>
    <t>200 East 94 Street #514</t>
  </si>
  <si>
    <t>1-01539-1383</t>
  </si>
  <si>
    <t>200 East 94 Street #601</t>
  </si>
  <si>
    <t>1-01539-1398</t>
  </si>
  <si>
    <t>431 E 84 St</t>
  </si>
  <si>
    <t>1-01564-0014</t>
  </si>
  <si>
    <t>House</t>
  </si>
  <si>
    <t>515 E 79 St #27C</t>
  </si>
  <si>
    <t>1-01576-0014</t>
  </si>
  <si>
    <t>305 E 88 St #4EF</t>
  </si>
  <si>
    <t>1-01551-0005</t>
  </si>
  <si>
    <t>1437 3 Avenue #5A</t>
  </si>
  <si>
    <t>1-01527-1009</t>
  </si>
  <si>
    <t>1725-1729 York Ave #11E</t>
  </si>
  <si>
    <t>1-01569-0016</t>
  </si>
  <si>
    <t>200 East 94 Street #1611</t>
  </si>
  <si>
    <t>1-01539-1487</t>
  </si>
  <si>
    <t>200 East 94 Street #1111</t>
  </si>
  <si>
    <t>1-01539-1462</t>
  </si>
  <si>
    <t>305 E 88 St #4G</t>
  </si>
  <si>
    <t>200 East 94 Street #2210</t>
  </si>
  <si>
    <t>1-01539-1530</t>
  </si>
  <si>
    <t>200 East 94 Street #3016</t>
  </si>
  <si>
    <t>1-01539-1582</t>
  </si>
  <si>
    <t>200 East 94 Street #3011</t>
  </si>
  <si>
    <t>1-01539-1585</t>
  </si>
  <si>
    <t>200 East 94 Street #2616</t>
  </si>
  <si>
    <t>1-01539-1555</t>
  </si>
  <si>
    <t>200 East 94 Street #1711</t>
  </si>
  <si>
    <t>1-01539-1494</t>
  </si>
  <si>
    <t>345 E 81 St #11A</t>
  </si>
  <si>
    <t>1-01544-0019</t>
  </si>
  <si>
    <t>200 East 94 Street #1016</t>
  </si>
  <si>
    <t>1-01539-1453</t>
  </si>
  <si>
    <t>200 East 94 Street #625</t>
  </si>
  <si>
    <t>1-01539-1389</t>
  </si>
  <si>
    <t>200 East 94 Street #2811</t>
  </si>
  <si>
    <t>1-01539-1569</t>
  </si>
  <si>
    <t>1562-1570 York Ave #9G</t>
  </si>
  <si>
    <t>1-01579-0049</t>
  </si>
  <si>
    <t>200 East 89 Street #19F</t>
  </si>
  <si>
    <t>1-01534-1210</t>
  </si>
  <si>
    <t>510 East 80 Street #5A</t>
  </si>
  <si>
    <t>1-01576-1028</t>
  </si>
  <si>
    <t>200 East 94 Street #420</t>
  </si>
  <si>
    <t>1-01539-1346</t>
  </si>
  <si>
    <t>301 East 79 Street #36G</t>
  </si>
  <si>
    <t>1-01542-1518</t>
  </si>
  <si>
    <t>200 East 94 Street #912</t>
  </si>
  <si>
    <t>1-01539-1450</t>
  </si>
  <si>
    <t>504-524 E 90 St #6G</t>
  </si>
  <si>
    <t>200 East 94 Street #806</t>
  </si>
  <si>
    <t>1-01539-1434</t>
  </si>
  <si>
    <t>222 E 80 St #11E</t>
  </si>
  <si>
    <t>1-01525-0036</t>
  </si>
  <si>
    <t>332-340 E 84 St #5H</t>
  </si>
  <si>
    <t>1-01546-0035</t>
  </si>
  <si>
    <t>200 East 94 Street #418</t>
  </si>
  <si>
    <t>1-01539-1345</t>
  </si>
  <si>
    <t>1623 3 Avenue #12G</t>
  </si>
  <si>
    <t>1-01537-1752</t>
  </si>
  <si>
    <t>1682-1690 2 Ave #7A</t>
  </si>
  <si>
    <t>1-01550-0001</t>
  </si>
  <si>
    <t>345 East 80 Street #15H</t>
  </si>
  <si>
    <t>1-01543-1227</t>
  </si>
  <si>
    <t>515 E 85 St #PHA</t>
  </si>
  <si>
    <t>1-01582-0005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</si>
  <si>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</si>
  <si>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</si>
  <si>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</si>
  <si>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</si>
  <si>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</si>
  <si>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</si>
  <si>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</si>
  <si>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</si>
  <si>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</si>
  <si>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</si>
  <si>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</si>
  <si>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</si>
  <si>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</si>
  <si>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</si>
  <si>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$968K</t>
  </si>
  <si>
    <t>$1.2M</t>
  </si>
  <si>
    <t>51% Y-o-Y</t>
  </si>
  <si>
    <t>45% Y-o-Y</t>
  </si>
  <si>
    <t>11% Y-o-Y</t>
  </si>
  <si>
    <t>20%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</si>
</sst>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66</c:v>
                </c:pt>
                <c:pt idx="1">
                  <c:v>57</c:v>
                </c:pt>
                <c:pt idx="2">
                  <c:v>53</c:v>
                </c:pt>
                <c:pt idx="3">
                  <c:v>63</c:v>
                </c:pt>
                <c:pt idx="4">
                  <c:v>64</c:v>
                </c:pt>
                <c:pt idx="5">
                  <c:v>87</c:v>
                </c:pt>
                <c:pt idx="6">
                  <c:v>104</c:v>
                </c:pt>
                <c:pt idx="7">
                  <c:v>83</c:v>
                </c:pt>
                <c:pt idx="8">
                  <c:v>62</c:v>
                </c:pt>
                <c:pt idx="9">
                  <c:v>78</c:v>
                </c:pt>
                <c:pt idx="10">
                  <c:v>56</c:v>
                </c:pt>
                <c:pt idx="11">
                  <c:v>57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58</c:v>
                </c:pt>
                <c:pt idx="1">
                  <c:v>50</c:v>
                </c:pt>
                <c:pt idx="2">
                  <c:v>52</c:v>
                </c:pt>
                <c:pt idx="3">
                  <c:v>59</c:v>
                </c:pt>
                <c:pt idx="4">
                  <c:v>70</c:v>
                </c:pt>
                <c:pt idx="5">
                  <c:v>64</c:v>
                </c:pt>
                <c:pt idx="6">
                  <c:v>75</c:v>
                </c:pt>
                <c:pt idx="7">
                  <c:v>78</c:v>
                </c:pt>
                <c:pt idx="8">
                  <c:v>64</c:v>
                </c:pt>
                <c:pt idx="9">
                  <c:v>59</c:v>
                </c:pt>
                <c:pt idx="10">
                  <c:v>71</c:v>
                </c:pt>
                <c:pt idx="11">
                  <c:v>110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71032"/>
        <c:axId val="1363968680"/>
      </c:barChart>
      <c:catAx>
        <c:axId val="1363971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8680"/>
        <c:crosses val="autoZero"/>
        <c:auto val="1"/>
        <c:lblAlgn val="ctr"/>
        <c:lblOffset val="100"/>
        <c:noMultiLvlLbl val="0"/>
      </c:catAx>
      <c:valAx>
        <c:axId val="13639686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710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780.20833333333303</c:v>
              </c:pt>
              <c:pt idx="1">
                <c:v>751.03526355872305</c:v>
              </c:pt>
              <c:pt idx="2">
                <c:v>761.42131979695409</c:v>
              </c:pt>
              <c:pt idx="3">
                <c:v>737.58466603951103</c:v>
              </c:pt>
              <c:pt idx="4">
                <c:v>728.75163683980804</c:v>
              </c:pt>
              <c:pt idx="5">
                <c:v>802.967823878069</c:v>
              </c:pt>
              <c:pt idx="6">
                <c:v>791.98767334360605</c:v>
              </c:pt>
              <c:pt idx="7">
                <c:v>732.14285714285711</c:v>
              </c:pt>
              <c:pt idx="8">
                <c:v>756.52173913043498</c:v>
              </c:pt>
              <c:pt idx="9">
                <c:v>709.38416422287401</c:v>
              </c:pt>
              <c:pt idx="10">
                <c:v>741.66666666666708</c:v>
              </c:pt>
              <c:pt idx="11">
                <c:v>792</c:v>
              </c:pt>
              <c:pt idx="12">
                <c:v>796.29629629629596</c:v>
              </c:pt>
              <c:pt idx="13">
                <c:v>732.34265734265705</c:v>
              </c:pt>
              <c:pt idx="14">
                <c:v>783.61742424242414</c:v>
              </c:pt>
              <c:pt idx="15">
                <c:v>827.09369817578806</c:v>
              </c:pt>
              <c:pt idx="16">
                <c:v>773.59655688622797</c:v>
              </c:pt>
              <c:pt idx="17">
                <c:v>797.61904761904805</c:v>
              </c:pt>
              <c:pt idx="18">
                <c:v>903.125</c:v>
              </c:pt>
              <c:pt idx="19">
                <c:v>864.7058823529411</c:v>
              </c:pt>
              <c:pt idx="20">
                <c:v>816.66666666666708</c:v>
              </c:pt>
              <c:pt idx="21">
                <c:v>841.88311688311705</c:v>
              </c:pt>
              <c:pt idx="22">
                <c:v>843.35858585858603</c:v>
              </c:pt>
              <c:pt idx="23">
                <c:v>786.55462184873909</c:v>
              </c:pt>
              <c:pt idx="24">
                <c:v>985.74933095450513</c:v>
              </c:pt>
              <c:pt idx="25">
                <c:v>772.72727272727309</c:v>
              </c:pt>
              <c:pt idx="26">
                <c:v>825</c:v>
              </c:pt>
              <c:pt idx="27">
                <c:v>913.04347826087007</c:v>
              </c:pt>
              <c:pt idx="28">
                <c:v>822.58044222751607</c:v>
              </c:pt>
              <c:pt idx="29">
                <c:v>963.85542168674704</c:v>
              </c:pt>
              <c:pt idx="30">
                <c:v>975</c:v>
              </c:pt>
              <c:pt idx="31">
                <c:v>1024.3362831858399</c:v>
              </c:pt>
              <c:pt idx="32">
                <c:v>909.09090909090901</c:v>
              </c:pt>
              <c:pt idx="33">
                <c:v>998.18181818181802</c:v>
              </c:pt>
              <c:pt idx="34">
                <c:v>868.56644373364406</c:v>
              </c:pt>
              <c:pt idx="35">
                <c:v>958.14516129032313</c:v>
              </c:pt>
              <c:pt idx="36">
                <c:v>1000</c:v>
              </c:pt>
              <c:pt idx="37">
                <c:v>1013.0031942734</c:v>
              </c:pt>
              <c:pt idx="38">
                <c:v>1005.9612518628901</c:v>
              </c:pt>
              <c:pt idx="39">
                <c:v>1108.69565217391</c:v>
              </c:pt>
              <c:pt idx="40">
                <c:v>987.2370700321701</c:v>
              </c:pt>
              <c:pt idx="41">
                <c:v>950</c:v>
              </c:pt>
              <c:pt idx="42">
                <c:v>1074.91313793617</c:v>
              </c:pt>
              <c:pt idx="43">
                <c:v>890.30769230769204</c:v>
              </c:pt>
              <c:pt idx="44">
                <c:v>931.62719633307904</c:v>
              </c:pt>
              <c:pt idx="45">
                <c:v>1007.6388888888901</c:v>
              </c:pt>
              <c:pt idx="46">
                <c:v>996.29120879120899</c:v>
              </c:pt>
              <c:pt idx="47">
                <c:v>1092.3076923076901</c:v>
              </c:pt>
              <c:pt idx="48">
                <c:v>1106.6666666666702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969856"/>
        <c:axId val="1363969072"/>
      </c:lineChart>
      <c:catAx>
        <c:axId val="136396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9072"/>
        <c:crosses val="autoZero"/>
        <c:auto val="1"/>
        <c:lblAlgn val="ctr"/>
        <c:lblOffset val="100"/>
        <c:noMultiLvlLbl val="0"/>
      </c:catAx>
      <c:valAx>
        <c:axId val="1363969072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985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637660.255</c:v>
              </c:pt>
              <c:pt idx="1">
                <c:v>595550</c:v>
              </c:pt>
              <c:pt idx="2">
                <c:v>662500</c:v>
              </c:pt>
              <c:pt idx="3">
                <c:v>695000</c:v>
              </c:pt>
              <c:pt idx="4">
                <c:v>615000</c:v>
              </c:pt>
              <c:pt idx="5">
                <c:v>662500</c:v>
              </c:pt>
              <c:pt idx="6">
                <c:v>647500</c:v>
              </c:pt>
              <c:pt idx="7">
                <c:v>620000</c:v>
              </c:pt>
              <c:pt idx="8">
                <c:v>675000</c:v>
              </c:pt>
              <c:pt idx="9">
                <c:v>575000</c:v>
              </c:pt>
              <c:pt idx="10">
                <c:v>615000</c:v>
              </c:pt>
              <c:pt idx="11">
                <c:v>625000</c:v>
              </c:pt>
              <c:pt idx="12">
                <c:v>687500</c:v>
              </c:pt>
              <c:pt idx="13">
                <c:v>635000</c:v>
              </c:pt>
              <c:pt idx="14">
                <c:v>642000</c:v>
              </c:pt>
              <c:pt idx="15">
                <c:v>625000</c:v>
              </c:pt>
              <c:pt idx="16">
                <c:v>615000</c:v>
              </c:pt>
              <c:pt idx="17">
                <c:v>721500</c:v>
              </c:pt>
              <c:pt idx="18">
                <c:v>750000</c:v>
              </c:pt>
              <c:pt idx="19">
                <c:v>672500</c:v>
              </c:pt>
              <c:pt idx="20">
                <c:v>628750</c:v>
              </c:pt>
              <c:pt idx="21">
                <c:v>687500</c:v>
              </c:pt>
              <c:pt idx="22">
                <c:v>615000</c:v>
              </c:pt>
              <c:pt idx="23">
                <c:v>535000</c:v>
              </c:pt>
              <c:pt idx="24">
                <c:v>775000</c:v>
              </c:pt>
              <c:pt idx="25">
                <c:v>709500</c:v>
              </c:pt>
              <c:pt idx="26">
                <c:v>597500</c:v>
              </c:pt>
              <c:pt idx="27">
                <c:v>640000</c:v>
              </c:pt>
              <c:pt idx="28">
                <c:v>625657.5</c:v>
              </c:pt>
              <c:pt idx="29">
                <c:v>652000</c:v>
              </c:pt>
              <c:pt idx="30">
                <c:v>763845</c:v>
              </c:pt>
              <c:pt idx="31">
                <c:v>755000</c:v>
              </c:pt>
              <c:pt idx="32">
                <c:v>697500</c:v>
              </c:pt>
              <c:pt idx="33">
                <c:v>745000</c:v>
              </c:pt>
              <c:pt idx="34">
                <c:v>729000.495</c:v>
              </c:pt>
              <c:pt idx="35">
                <c:v>780000</c:v>
              </c:pt>
              <c:pt idx="36">
                <c:v>642500</c:v>
              </c:pt>
              <c:pt idx="37">
                <c:v>745000</c:v>
              </c:pt>
              <c:pt idx="38">
                <c:v>766000</c:v>
              </c:pt>
              <c:pt idx="39">
                <c:v>825000</c:v>
              </c:pt>
              <c:pt idx="40">
                <c:v>680000</c:v>
              </c:pt>
              <c:pt idx="41">
                <c:v>826000</c:v>
              </c:pt>
              <c:pt idx="42">
                <c:v>770000</c:v>
              </c:pt>
              <c:pt idx="43">
                <c:v>776000</c:v>
              </c:pt>
              <c:pt idx="44">
                <c:v>657500</c:v>
              </c:pt>
              <c:pt idx="45">
                <c:v>898000</c:v>
              </c:pt>
              <c:pt idx="46">
                <c:v>940262.85</c:v>
              </c:pt>
              <c:pt idx="47">
                <c:v>976457.92</c:v>
              </c:pt>
              <c:pt idx="48">
                <c:v>968407.37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9464"/>
        <c:axId val="901275984"/>
      </c:barChart>
      <c:catAx>
        <c:axId val="136396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901275984"/>
        <c:crossesAt val="0"/>
        <c:auto val="1"/>
        <c:lblAlgn val="ctr"/>
        <c:lblOffset val="100"/>
        <c:noMultiLvlLbl val="0"/>
      </c:catAx>
      <c:valAx>
        <c:axId val="901275984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946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681750</c:v>
              </c:pt>
              <c:pt idx="1">
                <c:v>670000</c:v>
              </c:pt>
              <c:pt idx="2">
                <c:v>725000</c:v>
              </c:pt>
              <c:pt idx="3">
                <c:v>624500</c:v>
              </c:pt>
              <c:pt idx="4">
                <c:v>650000</c:v>
              </c:pt>
              <c:pt idx="5">
                <c:v>640000</c:v>
              </c:pt>
              <c:pt idx="6">
                <c:v>685000</c:v>
              </c:pt>
              <c:pt idx="7">
                <c:v>650000</c:v>
              </c:pt>
              <c:pt idx="8">
                <c:v>621500</c:v>
              </c:pt>
              <c:pt idx="9">
                <c:v>640000</c:v>
              </c:pt>
              <c:pt idx="10">
                <c:v>647500</c:v>
              </c:pt>
              <c:pt idx="11">
                <c:v>610000</c:v>
              </c:pt>
              <c:pt idx="12">
                <c:v>649240</c:v>
              </c:pt>
              <c:pt idx="13">
                <c:v>649000</c:v>
              </c:pt>
              <c:pt idx="14">
                <c:v>685000</c:v>
              </c:pt>
              <c:pt idx="15">
                <c:v>616000</c:v>
              </c:pt>
              <c:pt idx="16">
                <c:v>704750</c:v>
              </c:pt>
              <c:pt idx="17">
                <c:v>644500</c:v>
              </c:pt>
              <c:pt idx="18">
                <c:v>735000</c:v>
              </c:pt>
              <c:pt idx="19">
                <c:v>745000</c:v>
              </c:pt>
              <c:pt idx="20">
                <c:v>725000</c:v>
              </c:pt>
              <c:pt idx="21">
                <c:v>799000</c:v>
              </c:pt>
              <c:pt idx="22">
                <c:v>755000</c:v>
              </c:pt>
              <c:pt idx="23">
                <c:v>962877.97499999998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1277160"/>
        <c:axId val="901278336"/>
      </c:barChart>
      <c:catAx>
        <c:axId val="901277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901278336"/>
        <c:crossesAt val="0"/>
        <c:auto val="1"/>
        <c:lblAlgn val="ctr"/>
        <c:lblOffset val="100"/>
        <c:noMultiLvlLbl val="0"/>
      </c:catAx>
      <c:valAx>
        <c:axId val="901278336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9012771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52</c:v>
                </c:pt>
                <c:pt idx="1">
                  <c:v>31</c:v>
                </c:pt>
                <c:pt idx="2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Manhattan_Yorkville.png" TargetMode="External"/><Relationship Id="rId2" Type="http://schemas.openxmlformats.org/officeDocument/2006/relationships/image" Target="file:///C:\Reports\Manhattan_Yorkville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84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$968K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$1,107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$1.2M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Yorkville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Yorkville, Manhattan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1.2%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36.9%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61.9%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52</v>
          </cell>
        </row>
        <row r="31">
          <cell r="AT31" t="str">
            <v>Co-ops</v>
          </cell>
          <cell r="BE31">
            <v>31</v>
          </cell>
        </row>
        <row r="32">
          <cell r="AT32" t="str">
            <v>Houses</v>
          </cell>
          <cell r="BE32">
            <v>1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66</v>
          </cell>
          <cell r="AO42">
            <v>58</v>
          </cell>
          <cell r="AQ42">
            <v>84</v>
          </cell>
        </row>
        <row r="43">
          <cell r="AF43" t="str">
            <v>Feb</v>
          </cell>
          <cell r="AM43">
            <v>57</v>
          </cell>
          <cell r="AO43">
            <v>50</v>
          </cell>
        </row>
        <row r="44">
          <cell r="AF44" t="str">
            <v>Mar</v>
          </cell>
          <cell r="AM44">
            <v>53</v>
          </cell>
          <cell r="AO44">
            <v>52</v>
          </cell>
        </row>
        <row r="45">
          <cell r="AF45" t="str">
            <v>Apr</v>
          </cell>
          <cell r="AM45">
            <v>63</v>
          </cell>
          <cell r="AO45">
            <v>59</v>
          </cell>
        </row>
        <row r="46">
          <cell r="AF46" t="str">
            <v>May</v>
          </cell>
          <cell r="AM46">
            <v>64</v>
          </cell>
          <cell r="AO46">
            <v>70</v>
          </cell>
        </row>
        <row r="47">
          <cell r="AF47" t="str">
            <v>Jun</v>
          </cell>
          <cell r="AM47">
            <v>87</v>
          </cell>
          <cell r="AO47">
            <v>64</v>
          </cell>
        </row>
        <row r="48">
          <cell r="AF48" t="str">
            <v>Jul</v>
          </cell>
          <cell r="AM48">
            <v>104</v>
          </cell>
          <cell r="AO48">
            <v>75</v>
          </cell>
        </row>
        <row r="49">
          <cell r="AF49" t="str">
            <v>Aug</v>
          </cell>
          <cell r="AM49">
            <v>83</v>
          </cell>
          <cell r="AO49">
            <v>78</v>
          </cell>
        </row>
        <row r="50">
          <cell r="AF50" t="str">
            <v>Sep</v>
          </cell>
          <cell r="AM50">
            <v>62</v>
          </cell>
          <cell r="AO50">
            <v>64</v>
          </cell>
        </row>
        <row r="51">
          <cell r="AF51" t="str">
            <v>Oct</v>
          </cell>
          <cell r="AM51">
            <v>78</v>
          </cell>
          <cell r="AO51">
            <v>59</v>
          </cell>
        </row>
        <row r="52">
          <cell r="AF52" t="str">
            <v>Nov</v>
          </cell>
          <cell r="AM52">
            <v>56</v>
          </cell>
          <cell r="AO52">
            <v>71</v>
          </cell>
        </row>
        <row r="53">
          <cell r="AF53" t="str">
            <v>Dec</v>
          </cell>
          <cell r="AM53">
            <v>57</v>
          </cell>
          <cell r="AO53">
            <v>110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681750</v>
          </cell>
        </row>
        <row r="3">
          <cell r="Q3" t="str">
            <v>Q2 2010</v>
          </cell>
          <cell r="R3">
            <v>670000</v>
          </cell>
        </row>
        <row r="4">
          <cell r="Q4" t="str">
            <v>Q3 2010</v>
          </cell>
          <cell r="R4">
            <v>725000</v>
          </cell>
        </row>
        <row r="5">
          <cell r="Q5" t="str">
            <v>Q4 2010</v>
          </cell>
          <cell r="R5">
            <v>624500</v>
          </cell>
        </row>
        <row r="6">
          <cell r="Q6" t="str">
            <v>Q1 2011</v>
          </cell>
          <cell r="R6">
            <v>650000</v>
          </cell>
        </row>
        <row r="7">
          <cell r="Q7" t="str">
            <v>Q2 2011</v>
          </cell>
          <cell r="R7">
            <v>640000</v>
          </cell>
        </row>
        <row r="8">
          <cell r="Q8" t="str">
            <v>Q3 2011</v>
          </cell>
          <cell r="R8">
            <v>685000</v>
          </cell>
        </row>
        <row r="9">
          <cell r="Q9" t="str">
            <v>Q4 2011</v>
          </cell>
          <cell r="R9">
            <v>650000</v>
          </cell>
        </row>
        <row r="10">
          <cell r="Q10" t="str">
            <v>Q1 2012</v>
          </cell>
          <cell r="R10">
            <v>621500</v>
          </cell>
        </row>
        <row r="11">
          <cell r="Q11" t="str">
            <v>Q2 2012</v>
          </cell>
          <cell r="R11">
            <v>640000</v>
          </cell>
        </row>
        <row r="12">
          <cell r="Q12" t="str">
            <v>Q3 2012</v>
          </cell>
          <cell r="R12">
            <v>647500</v>
          </cell>
        </row>
        <row r="13">
          <cell r="Q13" t="str">
            <v>Q4 2012</v>
          </cell>
          <cell r="R13">
            <v>610000</v>
          </cell>
        </row>
        <row r="14">
          <cell r="Q14" t="str">
            <v>Q1 2013</v>
          </cell>
          <cell r="R14">
            <v>649240</v>
          </cell>
        </row>
        <row r="15">
          <cell r="Q15" t="str">
            <v>Q2 2013</v>
          </cell>
          <cell r="R15">
            <v>649000</v>
          </cell>
        </row>
        <row r="16">
          <cell r="Q16" t="str">
            <v>Q3 2013</v>
          </cell>
          <cell r="R16">
            <v>685000</v>
          </cell>
        </row>
        <row r="17">
          <cell r="Q17" t="str">
            <v>Q4 2013</v>
          </cell>
          <cell r="R17">
            <v>616000</v>
          </cell>
        </row>
        <row r="18">
          <cell r="Q18" t="str">
            <v>Q1 2014</v>
          </cell>
          <cell r="R18">
            <v>704750</v>
          </cell>
        </row>
        <row r="19">
          <cell r="Q19" t="str">
            <v>Q2 2014</v>
          </cell>
          <cell r="R19">
            <v>644500</v>
          </cell>
        </row>
        <row r="20">
          <cell r="Q20" t="str">
            <v>Q3 2014</v>
          </cell>
          <cell r="R20">
            <v>735000</v>
          </cell>
        </row>
        <row r="21">
          <cell r="Q21" t="str">
            <v>Q4 2014</v>
          </cell>
          <cell r="R21">
            <v>745000</v>
          </cell>
        </row>
        <row r="22">
          <cell r="Q22" t="str">
            <v>Q1 2015</v>
          </cell>
          <cell r="R22">
            <v>725000</v>
          </cell>
        </row>
        <row r="23">
          <cell r="Q23" t="str">
            <v>Q2 2015</v>
          </cell>
          <cell r="R23">
            <v>799000</v>
          </cell>
        </row>
        <row r="24">
          <cell r="Q24" t="str">
            <v>Q3 2015</v>
          </cell>
          <cell r="R24">
            <v>755000</v>
          </cell>
        </row>
        <row r="25">
          <cell r="Q25" t="str">
            <v>Q4 2015</v>
          </cell>
          <cell r="R25">
            <v>962877.97499999998</v>
          </cell>
        </row>
        <row r="26">
          <cell r="G26" t="str">
            <v>Jan 2012</v>
          </cell>
          <cell r="H26">
            <v>637660.255</v>
          </cell>
          <cell r="J26">
            <v>780.20833333333303</v>
          </cell>
        </row>
        <row r="27">
          <cell r="G27" t="str">
            <v>Feb 2012</v>
          </cell>
          <cell r="H27">
            <v>595550</v>
          </cell>
          <cell r="J27">
            <v>751.03526355872305</v>
          </cell>
        </row>
        <row r="28">
          <cell r="G28" t="str">
            <v>Mar 2012</v>
          </cell>
          <cell r="H28">
            <v>662500</v>
          </cell>
          <cell r="J28">
            <v>761.42131979695409</v>
          </cell>
        </row>
        <row r="29">
          <cell r="G29" t="str">
            <v>Apr 2012</v>
          </cell>
          <cell r="H29">
            <v>695000</v>
          </cell>
          <cell r="J29">
            <v>737.58466603951103</v>
          </cell>
        </row>
        <row r="30">
          <cell r="G30" t="str">
            <v>May 2012</v>
          </cell>
          <cell r="H30">
            <v>615000</v>
          </cell>
          <cell r="J30">
            <v>728.75163683980804</v>
          </cell>
        </row>
        <row r="31">
          <cell r="G31" t="str">
            <v>Jun 2012</v>
          </cell>
          <cell r="H31">
            <v>662500</v>
          </cell>
          <cell r="J31">
            <v>802.967823878069</v>
          </cell>
        </row>
        <row r="32">
          <cell r="G32" t="str">
            <v>Jul 2012</v>
          </cell>
          <cell r="H32">
            <v>647500</v>
          </cell>
          <cell r="J32">
            <v>791.98767334360605</v>
          </cell>
        </row>
        <row r="33">
          <cell r="G33" t="str">
            <v>Aug 2012</v>
          </cell>
          <cell r="H33">
            <v>620000</v>
          </cell>
          <cell r="J33">
            <v>732.14285714285711</v>
          </cell>
        </row>
        <row r="34">
          <cell r="G34" t="str">
            <v>Sep 2012</v>
          </cell>
          <cell r="H34">
            <v>675000</v>
          </cell>
          <cell r="J34">
            <v>756.52173913043498</v>
          </cell>
        </row>
        <row r="35">
          <cell r="G35" t="str">
            <v>Oct 2012</v>
          </cell>
          <cell r="H35">
            <v>575000</v>
          </cell>
          <cell r="J35">
            <v>709.38416422287401</v>
          </cell>
        </row>
        <row r="36">
          <cell r="G36" t="str">
            <v>Nov 2012</v>
          </cell>
          <cell r="H36">
            <v>615000</v>
          </cell>
          <cell r="J36">
            <v>741.66666666666708</v>
          </cell>
        </row>
        <row r="37">
          <cell r="G37" t="str">
            <v>Dec 2012</v>
          </cell>
          <cell r="H37">
            <v>625000</v>
          </cell>
          <cell r="J37">
            <v>792</v>
          </cell>
        </row>
        <row r="38">
          <cell r="G38" t="str">
            <v>Jan 2013</v>
          </cell>
          <cell r="H38">
            <v>687500</v>
          </cell>
          <cell r="J38">
            <v>796.29629629629596</v>
          </cell>
        </row>
        <row r="39">
          <cell r="G39" t="str">
            <v>Feb 2013</v>
          </cell>
          <cell r="H39">
            <v>635000</v>
          </cell>
          <cell r="J39">
            <v>732.34265734265705</v>
          </cell>
        </row>
        <row r="40">
          <cell r="G40" t="str">
            <v>Mar 2013</v>
          </cell>
          <cell r="H40">
            <v>642000</v>
          </cell>
          <cell r="J40">
            <v>783.61742424242414</v>
          </cell>
        </row>
        <row r="41">
          <cell r="G41" t="str">
            <v>Apr 2013</v>
          </cell>
          <cell r="H41">
            <v>625000</v>
          </cell>
          <cell r="J41">
            <v>827.09369817578806</v>
          </cell>
        </row>
        <row r="42">
          <cell r="G42" t="str">
            <v>May 2013</v>
          </cell>
          <cell r="H42">
            <v>615000</v>
          </cell>
          <cell r="J42">
            <v>773.59655688622797</v>
          </cell>
        </row>
        <row r="43">
          <cell r="G43" t="str">
            <v>Jun 2013</v>
          </cell>
          <cell r="H43">
            <v>721500</v>
          </cell>
          <cell r="J43">
            <v>797.61904761904805</v>
          </cell>
        </row>
        <row r="44">
          <cell r="G44" t="str">
            <v>Jul 2013</v>
          </cell>
          <cell r="H44">
            <v>750000</v>
          </cell>
          <cell r="J44">
            <v>903.125</v>
          </cell>
        </row>
        <row r="45">
          <cell r="G45" t="str">
            <v>Aug 2013</v>
          </cell>
          <cell r="H45">
            <v>672500</v>
          </cell>
          <cell r="J45">
            <v>864.7058823529411</v>
          </cell>
        </row>
        <row r="46">
          <cell r="G46" t="str">
            <v>Sep 2013</v>
          </cell>
          <cell r="H46">
            <v>628750</v>
          </cell>
          <cell r="J46">
            <v>816.66666666666708</v>
          </cell>
        </row>
        <row r="47">
          <cell r="G47" t="str">
            <v>Oct 2013</v>
          </cell>
          <cell r="H47">
            <v>687500</v>
          </cell>
          <cell r="J47">
            <v>841.88311688311705</v>
          </cell>
        </row>
        <row r="48">
          <cell r="G48" t="str">
            <v>Nov 2013</v>
          </cell>
          <cell r="H48">
            <v>615000</v>
          </cell>
          <cell r="J48">
            <v>843.35858585858603</v>
          </cell>
        </row>
        <row r="49">
          <cell r="G49" t="str">
            <v>Dec 2013</v>
          </cell>
          <cell r="H49">
            <v>535000</v>
          </cell>
          <cell r="J49">
            <v>786.55462184873909</v>
          </cell>
        </row>
        <row r="50">
          <cell r="G50" t="str">
            <v>Jan 2014</v>
          </cell>
          <cell r="H50">
            <v>775000</v>
          </cell>
          <cell r="J50">
            <v>985.74933095450513</v>
          </cell>
        </row>
        <row r="51">
          <cell r="G51" t="str">
            <v>Feb 2014</v>
          </cell>
          <cell r="H51">
            <v>709500</v>
          </cell>
          <cell r="J51">
            <v>772.72727272727309</v>
          </cell>
        </row>
        <row r="52">
          <cell r="G52" t="str">
            <v>Mar 2014</v>
          </cell>
          <cell r="H52">
            <v>597500</v>
          </cell>
          <cell r="J52">
            <v>825</v>
          </cell>
        </row>
        <row r="53">
          <cell r="G53" t="str">
            <v>Apr 2014</v>
          </cell>
          <cell r="H53">
            <v>640000</v>
          </cell>
          <cell r="J53">
            <v>913.04347826087007</v>
          </cell>
        </row>
        <row r="54">
          <cell r="G54" t="str">
            <v>May 2014</v>
          </cell>
          <cell r="H54">
            <v>625657.5</v>
          </cell>
          <cell r="J54">
            <v>822.58044222751607</v>
          </cell>
        </row>
        <row r="55">
          <cell r="G55" t="str">
            <v>Jun 2014</v>
          </cell>
          <cell r="H55">
            <v>652000</v>
          </cell>
          <cell r="J55">
            <v>963.85542168674704</v>
          </cell>
        </row>
        <row r="56">
          <cell r="G56" t="str">
            <v>Jul 2014</v>
          </cell>
          <cell r="H56">
            <v>763845</v>
          </cell>
          <cell r="J56">
            <v>975</v>
          </cell>
        </row>
        <row r="57">
          <cell r="G57" t="str">
            <v>Aug 2014</v>
          </cell>
          <cell r="H57">
            <v>755000</v>
          </cell>
          <cell r="J57">
            <v>1024.3362831858399</v>
          </cell>
        </row>
        <row r="58">
          <cell r="G58" t="str">
            <v>Sep 2014</v>
          </cell>
          <cell r="H58">
            <v>697500</v>
          </cell>
          <cell r="J58">
            <v>909.09090909090901</v>
          </cell>
        </row>
        <row r="59">
          <cell r="G59" t="str">
            <v>Oct 2014</v>
          </cell>
          <cell r="H59">
            <v>745000</v>
          </cell>
          <cell r="J59">
            <v>998.18181818181802</v>
          </cell>
        </row>
        <row r="60">
          <cell r="G60" t="str">
            <v>Nov 2014</v>
          </cell>
          <cell r="H60">
            <v>729000.495</v>
          </cell>
          <cell r="J60">
            <v>868.56644373364406</v>
          </cell>
        </row>
        <row r="61">
          <cell r="G61" t="str">
            <v>Dec 2014</v>
          </cell>
          <cell r="H61">
            <v>780000</v>
          </cell>
          <cell r="J61">
            <v>958.14516129032313</v>
          </cell>
        </row>
        <row r="62">
          <cell r="G62" t="str">
            <v>Jan 2015</v>
          </cell>
          <cell r="H62">
            <v>642500</v>
          </cell>
          <cell r="J62">
            <v>1000</v>
          </cell>
        </row>
        <row r="63">
          <cell r="G63" t="str">
            <v>Feb 2015</v>
          </cell>
          <cell r="H63">
            <v>745000</v>
          </cell>
          <cell r="J63">
            <v>1013.0031942734</v>
          </cell>
        </row>
        <row r="64">
          <cell r="G64" t="str">
            <v>Mar 2015</v>
          </cell>
          <cell r="H64">
            <v>766000</v>
          </cell>
          <cell r="J64">
            <v>1005.9612518628901</v>
          </cell>
        </row>
        <row r="65">
          <cell r="G65" t="str">
            <v>Apr 2015</v>
          </cell>
          <cell r="H65">
            <v>825000</v>
          </cell>
          <cell r="J65">
            <v>1108.69565217391</v>
          </cell>
        </row>
        <row r="66">
          <cell r="G66" t="str">
            <v>May 2015</v>
          </cell>
          <cell r="H66">
            <v>680000</v>
          </cell>
          <cell r="J66">
            <v>987.2370700321701</v>
          </cell>
        </row>
        <row r="67">
          <cell r="G67" t="str">
            <v>Jun 2015</v>
          </cell>
          <cell r="H67">
            <v>826000</v>
          </cell>
          <cell r="J67">
            <v>950</v>
          </cell>
        </row>
        <row r="68">
          <cell r="G68" t="str">
            <v>Jul 2015</v>
          </cell>
          <cell r="H68">
            <v>770000</v>
          </cell>
          <cell r="J68">
            <v>1074.91313793617</v>
          </cell>
        </row>
        <row r="69">
          <cell r="G69" t="str">
            <v>Aug 2015</v>
          </cell>
          <cell r="H69">
            <v>776000</v>
          </cell>
          <cell r="J69">
            <v>890.30769230769204</v>
          </cell>
        </row>
        <row r="70">
          <cell r="G70" t="str">
            <v>Sep 2015</v>
          </cell>
          <cell r="H70">
            <v>657500</v>
          </cell>
          <cell r="J70">
            <v>931.62719633307904</v>
          </cell>
        </row>
        <row r="71">
          <cell r="G71" t="str">
            <v>Oct 2015</v>
          </cell>
          <cell r="H71">
            <v>898000</v>
          </cell>
          <cell r="J71">
            <v>1007.6388888888901</v>
          </cell>
        </row>
        <row r="72">
          <cell r="G72" t="str">
            <v>Nov 2015</v>
          </cell>
          <cell r="H72">
            <v>940262.85</v>
          </cell>
          <cell r="J72">
            <v>996.29120879120899</v>
          </cell>
        </row>
        <row r="73">
          <cell r="G73" t="str">
            <v>Dec 2015</v>
          </cell>
          <cell r="H73">
            <v>976457.92</v>
          </cell>
          <cell r="J73">
            <v>1092.3076923076901</v>
          </cell>
        </row>
        <row r="74">
          <cell r="G74" t="str">
            <v>Jan 2016</v>
          </cell>
          <cell r="H74">
            <v>968407.37</v>
          </cell>
          <cell r="J74">
            <v>1106.6666666666702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84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Yorkville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Yorkville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194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Yorkville, Manhattan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>Address</v>
      </c>
      <c r="BS8" s="33" t="str">
        <f>IFERROR(IF(BQ9&lt;&gt;"","BBL",""),"")</f>
        <v>BBL</v>
      </c>
      <c r="BT8" s="33" t="str">
        <f>IFERROR(IF(BQ9&lt;&gt;"","Sale date",""),"")</f>
        <v>Sale date</v>
      </c>
      <c r="BU8" s="33" t="str">
        <f>IFERROR(IF(BQ9&lt;&gt;"","Sale price",""),"")</f>
        <v>Sale price</v>
      </c>
      <c r="BV8" s="33" t="str">
        <f>IFERROR(IF(BQ9&lt;&gt;"","Property type",""),"")</f>
        <v>Property type</v>
      </c>
      <c r="BW8" s="34" t="str">
        <f>IFERROR(IF(BQ9&lt;&gt;"","Sqft",""),"")</f>
        <v>Sqft</v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42383</v>
      </c>
      <c r="BM9" s="42">
        <v>10000000</v>
      </c>
      <c r="BN9" s="40" t="s">
        <v>26</v>
      </c>
      <c r="BO9" s="43" t="s">
        <v>27</v>
      </c>
      <c r="BP9" s="7"/>
      <c r="BQ9" s="44">
        <f>IFERROR(BI69+1,"")</f>
        <v>62</v>
      </c>
      <c r="BR9" s="39" t="s">
        <v>28</v>
      </c>
      <c r="BS9" s="40" t="s">
        <v>29</v>
      </c>
      <c r="BT9" s="41">
        <v>42381</v>
      </c>
      <c r="BU9" s="42">
        <v>745667.99</v>
      </c>
      <c r="BV9" s="40" t="s">
        <v>30</v>
      </c>
      <c r="BW9" s="43" t="s">
        <v>27</v>
      </c>
      <c r="BX9" s="9"/>
      <c r="BY9" s="45" t="str">
        <f>IFERROR(BQ69+1,"")</f>
        <v/>
      </c>
      <c r="BZ9" s="39" t="s">
        <v>31</v>
      </c>
      <c r="CA9" s="40" t="s">
        <v>31</v>
      </c>
      <c r="CB9" s="41" t="s">
        <v>31</v>
      </c>
      <c r="CC9" s="42" t="s">
        <v>31</v>
      </c>
      <c r="CD9" s="40" t="s">
        <v>31</v>
      </c>
      <c r="CE9" s="43" t="s">
        <v>31</v>
      </c>
      <c r="CF9" s="9"/>
      <c r="CG9" s="45" t="str">
        <f>IFERROR(BY69+1,"")</f>
        <v/>
      </c>
      <c r="CH9" s="39" t="s">
        <v>31</v>
      </c>
      <c r="CI9" s="40" t="s">
        <v>31</v>
      </c>
      <c r="CJ9" s="41" t="s">
        <v>31</v>
      </c>
      <c r="CK9" s="42" t="s">
        <v>31</v>
      </c>
      <c r="CL9" s="40" t="s">
        <v>31</v>
      </c>
      <c r="CM9" s="43" t="s">
        <v>31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195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32</v>
      </c>
      <c r="BK10" s="48" t="s">
        <v>33</v>
      </c>
      <c r="BL10" s="49">
        <v>42391</v>
      </c>
      <c r="BM10" s="50">
        <v>5850000</v>
      </c>
      <c r="BN10" s="48" t="s">
        <v>26</v>
      </c>
      <c r="BO10" s="51" t="s">
        <v>27</v>
      </c>
      <c r="BP10" s="7"/>
      <c r="BQ10" s="7">
        <f>IFERROR(IF(BQ9&lt;'Interactive charts'!$BJ$1,BQ9+1,""),"")</f>
        <v>63</v>
      </c>
      <c r="BR10" s="47" t="s">
        <v>34</v>
      </c>
      <c r="BS10" s="48" t="s">
        <v>35</v>
      </c>
      <c r="BT10" s="49">
        <v>42376</v>
      </c>
      <c r="BU10" s="50">
        <v>690976.64</v>
      </c>
      <c r="BV10" s="48" t="s">
        <v>30</v>
      </c>
      <c r="BW10" s="51" t="s">
        <v>27</v>
      </c>
      <c r="BX10" s="9"/>
      <c r="BY10" s="7" t="str">
        <f>IFERROR(IF(BY9&lt;'Interactive charts'!$BJ$1,BY9+1,""),"")</f>
        <v/>
      </c>
      <c r="BZ10" s="47" t="s">
        <v>31</v>
      </c>
      <c r="CA10" s="48" t="s">
        <v>31</v>
      </c>
      <c r="CB10" s="49" t="s">
        <v>31</v>
      </c>
      <c r="CC10" s="50" t="s">
        <v>31</v>
      </c>
      <c r="CD10" s="48" t="s">
        <v>31</v>
      </c>
      <c r="CE10" s="51" t="s">
        <v>31</v>
      </c>
      <c r="CF10" s="9"/>
      <c r="CG10" s="7" t="str">
        <f>IFERROR(IF(CG9&lt;'Interactive charts'!$BJ$1,CG9+1,""),"")</f>
        <v/>
      </c>
      <c r="CH10" s="47" t="s">
        <v>31</v>
      </c>
      <c r="CI10" s="48" t="s">
        <v>31</v>
      </c>
      <c r="CJ10" s="49" t="s">
        <v>31</v>
      </c>
      <c r="CK10" s="50" t="s">
        <v>31</v>
      </c>
      <c r="CL10" s="48" t="s">
        <v>31</v>
      </c>
      <c r="CM10" s="51" t="s">
        <v>31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36</v>
      </c>
      <c r="BK11" s="40" t="s">
        <v>37</v>
      </c>
      <c r="BL11" s="41">
        <v>42382</v>
      </c>
      <c r="BM11" s="42">
        <v>3950000</v>
      </c>
      <c r="BN11" s="40" t="s">
        <v>30</v>
      </c>
      <c r="BO11" s="43">
        <v>2237</v>
      </c>
      <c r="BP11" s="7"/>
      <c r="BQ11" s="7">
        <f>IFERROR(IF(BQ10&lt;'Interactive charts'!$BJ$1,BQ10+1,""),"")</f>
        <v>64</v>
      </c>
      <c r="BR11" s="39" t="s">
        <v>38</v>
      </c>
      <c r="BS11" s="40" t="s">
        <v>39</v>
      </c>
      <c r="BT11" s="41">
        <v>42381</v>
      </c>
      <c r="BU11" s="42">
        <v>685000</v>
      </c>
      <c r="BV11" s="40" t="s">
        <v>26</v>
      </c>
      <c r="BW11" s="43" t="s">
        <v>27</v>
      </c>
      <c r="BX11" s="9"/>
      <c r="BY11" s="7" t="str">
        <f>IFERROR(IF(BY10&lt;'Interactive charts'!$BJ$1,BY10+1,""),"")</f>
        <v/>
      </c>
      <c r="BZ11" s="39" t="s">
        <v>31</v>
      </c>
      <c r="CA11" s="40" t="s">
        <v>31</v>
      </c>
      <c r="CB11" s="41" t="s">
        <v>31</v>
      </c>
      <c r="CC11" s="42" t="s">
        <v>31</v>
      </c>
      <c r="CD11" s="40" t="s">
        <v>31</v>
      </c>
      <c r="CE11" s="43" t="s">
        <v>31</v>
      </c>
      <c r="CF11" s="9"/>
      <c r="CG11" s="7" t="str">
        <f>IFERROR(IF(CG10&lt;'Interactive charts'!$BJ$1,CG10+1,""),"")</f>
        <v/>
      </c>
      <c r="CH11" s="39" t="s">
        <v>31</v>
      </c>
      <c r="CI11" s="40" t="s">
        <v>31</v>
      </c>
      <c r="CJ11" s="41" t="s">
        <v>31</v>
      </c>
      <c r="CK11" s="42" t="s">
        <v>31</v>
      </c>
      <c r="CL11" s="40" t="s">
        <v>31</v>
      </c>
      <c r="CM11" s="43" t="s">
        <v>31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40</v>
      </c>
      <c r="BK12" s="48" t="s">
        <v>41</v>
      </c>
      <c r="BL12" s="49">
        <v>42383</v>
      </c>
      <c r="BM12" s="50">
        <v>3862500</v>
      </c>
      <c r="BN12" s="48" t="s">
        <v>26</v>
      </c>
      <c r="BO12" s="51" t="s">
        <v>27</v>
      </c>
      <c r="BP12" s="7"/>
      <c r="BQ12" s="7">
        <f>IFERROR(IF(BQ11&lt;'Interactive charts'!$BJ$1,BQ11+1,""),"")</f>
        <v>65</v>
      </c>
      <c r="BR12" s="47" t="s">
        <v>42</v>
      </c>
      <c r="BS12" s="48" t="s">
        <v>43</v>
      </c>
      <c r="BT12" s="49">
        <v>42374</v>
      </c>
      <c r="BU12" s="50">
        <v>678000</v>
      </c>
      <c r="BV12" s="48" t="s">
        <v>30</v>
      </c>
      <c r="BW12" s="51">
        <v>649</v>
      </c>
      <c r="BX12" s="9"/>
      <c r="BY12" s="7" t="str">
        <f>IFERROR(IF(BY11&lt;'Interactive charts'!$BJ$1,BY11+1,""),"")</f>
        <v/>
      </c>
      <c r="BZ12" s="47" t="s">
        <v>31</v>
      </c>
      <c r="CA12" s="48" t="s">
        <v>31</v>
      </c>
      <c r="CB12" s="49" t="s">
        <v>31</v>
      </c>
      <c r="CC12" s="50" t="s">
        <v>31</v>
      </c>
      <c r="CD12" s="48" t="s">
        <v>31</v>
      </c>
      <c r="CE12" s="51" t="s">
        <v>31</v>
      </c>
      <c r="CF12" s="9"/>
      <c r="CG12" s="7" t="str">
        <f>IFERROR(IF(CG11&lt;'Interactive charts'!$BJ$1,CG11+1,""),"")</f>
        <v/>
      </c>
      <c r="CH12" s="47" t="s">
        <v>31</v>
      </c>
      <c r="CI12" s="48" t="s">
        <v>31</v>
      </c>
      <c r="CJ12" s="49" t="s">
        <v>31</v>
      </c>
      <c r="CK12" s="50" t="s">
        <v>31</v>
      </c>
      <c r="CL12" s="48" t="s">
        <v>31</v>
      </c>
      <c r="CM12" s="51" t="s">
        <v>31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Yorkville, Manhattan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44</v>
      </c>
      <c r="BK13" s="40" t="s">
        <v>45</v>
      </c>
      <c r="BL13" s="41">
        <v>42377</v>
      </c>
      <c r="BM13" s="42">
        <v>3727329.96</v>
      </c>
      <c r="BN13" s="40" t="s">
        <v>30</v>
      </c>
      <c r="BO13" s="43" t="s">
        <v>27</v>
      </c>
      <c r="BP13" s="7"/>
      <c r="BQ13" s="7">
        <f>IFERROR(IF(BQ12&lt;'Interactive charts'!$BJ$1,BQ12+1,""),"")</f>
        <v>66</v>
      </c>
      <c r="BR13" s="39" t="s">
        <v>46</v>
      </c>
      <c r="BS13" s="40" t="s">
        <v>47</v>
      </c>
      <c r="BT13" s="41">
        <v>42394</v>
      </c>
      <c r="BU13" s="42">
        <v>675000</v>
      </c>
      <c r="BV13" s="40" t="s">
        <v>26</v>
      </c>
      <c r="BW13" s="43" t="s">
        <v>27</v>
      </c>
      <c r="BX13" s="9"/>
      <c r="BY13" s="7" t="str">
        <f>IFERROR(IF(BY12&lt;'Interactive charts'!$BJ$1,BY12+1,""),"")</f>
        <v/>
      </c>
      <c r="BZ13" s="39" t="s">
        <v>31</v>
      </c>
      <c r="CA13" s="40" t="s">
        <v>31</v>
      </c>
      <c r="CB13" s="41" t="s">
        <v>31</v>
      </c>
      <c r="CC13" s="42" t="s">
        <v>31</v>
      </c>
      <c r="CD13" s="40" t="s">
        <v>31</v>
      </c>
      <c r="CE13" s="43" t="s">
        <v>31</v>
      </c>
      <c r="CF13" s="9"/>
      <c r="CG13" s="7" t="str">
        <f>IFERROR(IF(CG12&lt;'Interactive charts'!$BJ$1,CG12+1,""),"")</f>
        <v/>
      </c>
      <c r="CH13" s="39" t="s">
        <v>31</v>
      </c>
      <c r="CI13" s="40" t="s">
        <v>31</v>
      </c>
      <c r="CJ13" s="41" t="s">
        <v>31</v>
      </c>
      <c r="CK13" s="42" t="s">
        <v>31</v>
      </c>
      <c r="CL13" s="40" t="s">
        <v>31</v>
      </c>
      <c r="CM13" s="43" t="s">
        <v>31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48</v>
      </c>
      <c r="BK14" s="48" t="s">
        <v>49</v>
      </c>
      <c r="BL14" s="49">
        <v>42391</v>
      </c>
      <c r="BM14" s="50">
        <v>3695000</v>
      </c>
      <c r="BN14" s="48" t="s">
        <v>30</v>
      </c>
      <c r="BO14" s="51">
        <v>1928</v>
      </c>
      <c r="BP14" s="7"/>
      <c r="BQ14" s="7">
        <f>IFERROR(IF(BQ13&lt;'Interactive charts'!$BJ$1,BQ13+1,""),"")</f>
        <v>67</v>
      </c>
      <c r="BR14" s="47" t="s">
        <v>50</v>
      </c>
      <c r="BS14" s="48" t="s">
        <v>51</v>
      </c>
      <c r="BT14" s="49">
        <v>42384</v>
      </c>
      <c r="BU14" s="50">
        <v>660000</v>
      </c>
      <c r="BV14" s="48" t="s">
        <v>26</v>
      </c>
      <c r="BW14" s="51" t="s">
        <v>27</v>
      </c>
      <c r="BX14" s="9"/>
      <c r="BY14" s="7" t="str">
        <f>IFERROR(IF(BY13&lt;'Interactive charts'!$BJ$1,BY13+1,""),"")</f>
        <v/>
      </c>
      <c r="BZ14" s="47" t="s">
        <v>31</v>
      </c>
      <c r="CA14" s="48" t="s">
        <v>31</v>
      </c>
      <c r="CB14" s="49" t="s">
        <v>31</v>
      </c>
      <c r="CC14" s="50" t="s">
        <v>31</v>
      </c>
      <c r="CD14" s="48" t="s">
        <v>31</v>
      </c>
      <c r="CE14" s="51" t="s">
        <v>31</v>
      </c>
      <c r="CF14" s="9"/>
      <c r="CG14" s="7" t="str">
        <f>IFERROR(IF(CG13&lt;'Interactive charts'!$BJ$1,CG13+1,""),"")</f>
        <v/>
      </c>
      <c r="CH14" s="47" t="s">
        <v>31</v>
      </c>
      <c r="CI14" s="48" t="s">
        <v>31</v>
      </c>
      <c r="CJ14" s="49" t="s">
        <v>31</v>
      </c>
      <c r="CK14" s="50" t="s">
        <v>31</v>
      </c>
      <c r="CL14" s="48" t="s">
        <v>31</v>
      </c>
      <c r="CM14" s="51" t="s">
        <v>31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52</v>
      </c>
      <c r="BK15" s="40" t="s">
        <v>53</v>
      </c>
      <c r="BL15" s="41">
        <v>42390</v>
      </c>
      <c r="BM15" s="42">
        <v>3180578.33</v>
      </c>
      <c r="BN15" s="40" t="s">
        <v>30</v>
      </c>
      <c r="BO15" s="43" t="s">
        <v>27</v>
      </c>
      <c r="BP15" s="7"/>
      <c r="BQ15" s="7">
        <f>IFERROR(IF(BQ14&lt;'Interactive charts'!$BJ$1,BQ14+1,""),"")</f>
        <v>68</v>
      </c>
      <c r="BR15" s="39" t="s">
        <v>54</v>
      </c>
      <c r="BS15" s="40" t="s">
        <v>55</v>
      </c>
      <c r="BT15" s="41">
        <v>42383</v>
      </c>
      <c r="BU15" s="42">
        <v>618536.78</v>
      </c>
      <c r="BV15" s="40" t="s">
        <v>30</v>
      </c>
      <c r="BW15" s="43" t="s">
        <v>27</v>
      </c>
      <c r="BX15" s="9"/>
      <c r="BY15" s="7" t="str">
        <f>IFERROR(IF(BY14&lt;'Interactive charts'!$BJ$1,BY14+1,""),"")</f>
        <v/>
      </c>
      <c r="BZ15" s="39" t="s">
        <v>31</v>
      </c>
      <c r="CA15" s="40" t="s">
        <v>31</v>
      </c>
      <c r="CB15" s="41" t="s">
        <v>31</v>
      </c>
      <c r="CC15" s="42" t="s">
        <v>31</v>
      </c>
      <c r="CD15" s="40" t="s">
        <v>31</v>
      </c>
      <c r="CE15" s="43" t="s">
        <v>31</v>
      </c>
      <c r="CF15" s="9"/>
      <c r="CG15" s="7" t="str">
        <f>IFERROR(IF(CG14&lt;'Interactive charts'!$BJ$1,CG14+1,""),"")</f>
        <v/>
      </c>
      <c r="CH15" s="39" t="s">
        <v>31</v>
      </c>
      <c r="CI15" s="40" t="s">
        <v>31</v>
      </c>
      <c r="CJ15" s="41" t="s">
        <v>31</v>
      </c>
      <c r="CK15" s="42" t="s">
        <v>31</v>
      </c>
      <c r="CL15" s="40" t="s">
        <v>31</v>
      </c>
      <c r="CM15" s="43" t="s">
        <v>31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56</v>
      </c>
      <c r="BK16" s="48" t="s">
        <v>57</v>
      </c>
      <c r="BL16" s="49">
        <v>42389</v>
      </c>
      <c r="BM16" s="50">
        <v>3000000</v>
      </c>
      <c r="BN16" s="48" t="s">
        <v>30</v>
      </c>
      <c r="BO16" s="51">
        <v>743</v>
      </c>
      <c r="BP16" s="7"/>
      <c r="BQ16" s="7">
        <f>IFERROR(IF(BQ15&lt;'Interactive charts'!$BJ$1,BQ15+1,""),"")</f>
        <v>69</v>
      </c>
      <c r="BR16" s="47" t="s">
        <v>58</v>
      </c>
      <c r="BS16" s="48" t="s">
        <v>59</v>
      </c>
      <c r="BT16" s="49">
        <v>42398</v>
      </c>
      <c r="BU16" s="50">
        <v>618498.82000000007</v>
      </c>
      <c r="BV16" s="48" t="s">
        <v>30</v>
      </c>
      <c r="BW16" s="51" t="s">
        <v>27</v>
      </c>
      <c r="BX16" s="9"/>
      <c r="BY16" s="7" t="str">
        <f>IFERROR(IF(BY15&lt;'Interactive charts'!$BJ$1,BY15+1,""),"")</f>
        <v/>
      </c>
      <c r="BZ16" s="47" t="s">
        <v>31</v>
      </c>
      <c r="CA16" s="48" t="s">
        <v>31</v>
      </c>
      <c r="CB16" s="49" t="s">
        <v>31</v>
      </c>
      <c r="CC16" s="50" t="s">
        <v>31</v>
      </c>
      <c r="CD16" s="48" t="s">
        <v>31</v>
      </c>
      <c r="CE16" s="51" t="s">
        <v>31</v>
      </c>
      <c r="CF16" s="9"/>
      <c r="CG16" s="7" t="str">
        <f>IFERROR(IF(CG15&lt;'Interactive charts'!$BJ$1,CG15+1,""),"")</f>
        <v/>
      </c>
      <c r="CH16" s="47" t="s">
        <v>31</v>
      </c>
      <c r="CI16" s="48" t="s">
        <v>31</v>
      </c>
      <c r="CJ16" s="49" t="s">
        <v>31</v>
      </c>
      <c r="CK16" s="50" t="s">
        <v>31</v>
      </c>
      <c r="CL16" s="48" t="s">
        <v>31</v>
      </c>
      <c r="CM16" s="51" t="s">
        <v>31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60</v>
      </c>
      <c r="BK17" s="40" t="s">
        <v>61</v>
      </c>
      <c r="BL17" s="41">
        <v>42389</v>
      </c>
      <c r="BM17" s="42">
        <v>2967125.38</v>
      </c>
      <c r="BN17" s="40" t="s">
        <v>30</v>
      </c>
      <c r="BO17" s="43" t="s">
        <v>27</v>
      </c>
      <c r="BP17" s="7"/>
      <c r="BQ17" s="7">
        <f>IFERROR(IF(BQ16&lt;'Interactive charts'!$BJ$1,BQ16+1,""),"")</f>
        <v>70</v>
      </c>
      <c r="BR17" s="39" t="s">
        <v>62</v>
      </c>
      <c r="BS17" s="40" t="s">
        <v>63</v>
      </c>
      <c r="BT17" s="41">
        <v>42389</v>
      </c>
      <c r="BU17" s="42">
        <v>618000</v>
      </c>
      <c r="BV17" s="40" t="s">
        <v>30</v>
      </c>
      <c r="BW17" s="43">
        <v>504</v>
      </c>
      <c r="BX17" s="9"/>
      <c r="BY17" s="7" t="str">
        <f>IFERROR(IF(BY16&lt;'Interactive charts'!$BJ$1,BY16+1,""),"")</f>
        <v/>
      </c>
      <c r="BZ17" s="39" t="s">
        <v>31</v>
      </c>
      <c r="CA17" s="40" t="s">
        <v>31</v>
      </c>
      <c r="CB17" s="41" t="s">
        <v>31</v>
      </c>
      <c r="CC17" s="42" t="s">
        <v>31</v>
      </c>
      <c r="CD17" s="40" t="s">
        <v>31</v>
      </c>
      <c r="CE17" s="43" t="s">
        <v>31</v>
      </c>
      <c r="CF17" s="9"/>
      <c r="CG17" s="7" t="str">
        <f>IFERROR(IF(CG16&lt;'Interactive charts'!$BJ$1,CG16+1,""),"")</f>
        <v/>
      </c>
      <c r="CH17" s="39" t="s">
        <v>31</v>
      </c>
      <c r="CI17" s="40" t="s">
        <v>31</v>
      </c>
      <c r="CJ17" s="41" t="s">
        <v>31</v>
      </c>
      <c r="CK17" s="42" t="s">
        <v>31</v>
      </c>
      <c r="CL17" s="40" t="s">
        <v>31</v>
      </c>
      <c r="CM17" s="43" t="s">
        <v>31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64</v>
      </c>
      <c r="BK18" s="48" t="s">
        <v>65</v>
      </c>
      <c r="BL18" s="49">
        <v>42375</v>
      </c>
      <c r="BM18" s="50">
        <v>2520000</v>
      </c>
      <c r="BN18" s="48" t="s">
        <v>30</v>
      </c>
      <c r="BO18" s="51">
        <v>1631</v>
      </c>
      <c r="BP18" s="7"/>
      <c r="BQ18" s="7">
        <f>IFERROR(IF(BQ17&lt;'Interactive charts'!$BJ$1,BQ17+1,""),"")</f>
        <v>71</v>
      </c>
      <c r="BR18" s="47" t="s">
        <v>66</v>
      </c>
      <c r="BS18" s="48" t="s">
        <v>67</v>
      </c>
      <c r="BT18" s="49">
        <v>42388</v>
      </c>
      <c r="BU18" s="50">
        <v>609000</v>
      </c>
      <c r="BV18" s="48" t="s">
        <v>26</v>
      </c>
      <c r="BW18" s="51" t="s">
        <v>27</v>
      </c>
      <c r="BX18" s="9"/>
      <c r="BY18" s="7" t="str">
        <f>IFERROR(IF(BY17&lt;'Interactive charts'!$BJ$1,BY17+1,""),"")</f>
        <v/>
      </c>
      <c r="BZ18" s="47" t="s">
        <v>31</v>
      </c>
      <c r="CA18" s="48" t="s">
        <v>31</v>
      </c>
      <c r="CB18" s="49" t="s">
        <v>31</v>
      </c>
      <c r="CC18" s="50" t="s">
        <v>31</v>
      </c>
      <c r="CD18" s="48" t="s">
        <v>31</v>
      </c>
      <c r="CE18" s="51" t="s">
        <v>31</v>
      </c>
      <c r="CF18" s="9"/>
      <c r="CG18" s="7" t="str">
        <f>IFERROR(IF(CG17&lt;'Interactive charts'!$BJ$1,CG17+1,""),"")</f>
        <v/>
      </c>
      <c r="CH18" s="47" t="s">
        <v>31</v>
      </c>
      <c r="CI18" s="48" t="s">
        <v>31</v>
      </c>
      <c r="CJ18" s="49" t="s">
        <v>31</v>
      </c>
      <c r="CK18" s="50" t="s">
        <v>31</v>
      </c>
      <c r="CL18" s="48" t="s">
        <v>31</v>
      </c>
      <c r="CM18" s="51" t="s">
        <v>31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>
        <f t="shared" si="0"/>
        <v>11</v>
      </c>
      <c r="BJ19" s="39" t="s">
        <v>68</v>
      </c>
      <c r="BK19" s="40" t="s">
        <v>69</v>
      </c>
      <c r="BL19" s="41">
        <v>42376</v>
      </c>
      <c r="BM19" s="42">
        <v>2436012.8199999998</v>
      </c>
      <c r="BN19" s="40" t="s">
        <v>30</v>
      </c>
      <c r="BO19" s="43" t="s">
        <v>27</v>
      </c>
      <c r="BP19" s="7"/>
      <c r="BQ19" s="7">
        <f>IFERROR(IF(BQ18&lt;'Interactive charts'!$BJ$1,BQ18+1,""),"")</f>
        <v>72</v>
      </c>
      <c r="BR19" s="39" t="s">
        <v>70</v>
      </c>
      <c r="BS19" s="40" t="s">
        <v>71</v>
      </c>
      <c r="BT19" s="41">
        <v>42373</v>
      </c>
      <c r="BU19" s="42">
        <v>575000</v>
      </c>
      <c r="BV19" s="40" t="s">
        <v>26</v>
      </c>
      <c r="BW19" s="43" t="s">
        <v>27</v>
      </c>
      <c r="BX19" s="9"/>
      <c r="BY19" s="7" t="str">
        <f>IFERROR(IF(BY18&lt;'Interactive charts'!$BJ$1,BY18+1,""),"")</f>
        <v/>
      </c>
      <c r="BZ19" s="39" t="s">
        <v>31</v>
      </c>
      <c r="CA19" s="40" t="s">
        <v>31</v>
      </c>
      <c r="CB19" s="41" t="s">
        <v>31</v>
      </c>
      <c r="CC19" s="42" t="s">
        <v>31</v>
      </c>
      <c r="CD19" s="40" t="s">
        <v>31</v>
      </c>
      <c r="CE19" s="43" t="s">
        <v>31</v>
      </c>
      <c r="CF19" s="9"/>
      <c r="CG19" s="7" t="str">
        <f>IFERROR(IF(CG18&lt;'Interactive charts'!$BJ$1,CG18+1,""),"")</f>
        <v/>
      </c>
      <c r="CH19" s="39" t="s">
        <v>31</v>
      </c>
      <c r="CI19" s="40" t="s">
        <v>31</v>
      </c>
      <c r="CJ19" s="41" t="s">
        <v>31</v>
      </c>
      <c r="CK19" s="42" t="s">
        <v>31</v>
      </c>
      <c r="CL19" s="40" t="s">
        <v>31</v>
      </c>
      <c r="CM19" s="43" t="s">
        <v>31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>
        <f t="shared" si="0"/>
        <v>12</v>
      </c>
      <c r="BJ20" s="47" t="s">
        <v>72</v>
      </c>
      <c r="BK20" s="48" t="s">
        <v>73</v>
      </c>
      <c r="BL20" s="49">
        <v>42394</v>
      </c>
      <c r="BM20" s="50">
        <v>2324242.5300000003</v>
      </c>
      <c r="BN20" s="48" t="s">
        <v>30</v>
      </c>
      <c r="BO20" s="51" t="s">
        <v>27</v>
      </c>
      <c r="BP20" s="7"/>
      <c r="BQ20" s="7">
        <f>IFERROR(IF(BQ19&lt;'Interactive charts'!$BJ$1,BQ19+1,""),"")</f>
        <v>73</v>
      </c>
      <c r="BR20" s="47" t="s">
        <v>74</v>
      </c>
      <c r="BS20" s="48" t="s">
        <v>75</v>
      </c>
      <c r="BT20" s="49">
        <v>42391</v>
      </c>
      <c r="BU20" s="50">
        <v>566000</v>
      </c>
      <c r="BV20" s="48" t="s">
        <v>30</v>
      </c>
      <c r="BW20" s="51">
        <v>450</v>
      </c>
      <c r="BX20" s="9"/>
      <c r="BY20" s="7" t="str">
        <f>IFERROR(IF(BY19&lt;'Interactive charts'!$BJ$1,BY19+1,""),"")</f>
        <v/>
      </c>
      <c r="BZ20" s="47" t="s">
        <v>31</v>
      </c>
      <c r="CA20" s="48" t="s">
        <v>31</v>
      </c>
      <c r="CB20" s="49" t="s">
        <v>31</v>
      </c>
      <c r="CC20" s="50" t="s">
        <v>31</v>
      </c>
      <c r="CD20" s="48" t="s">
        <v>31</v>
      </c>
      <c r="CE20" s="51" t="s">
        <v>31</v>
      </c>
      <c r="CF20" s="9"/>
      <c r="CG20" s="7" t="str">
        <f>IFERROR(IF(CG19&lt;'Interactive charts'!$BJ$1,CG19+1,""),"")</f>
        <v/>
      </c>
      <c r="CH20" s="47" t="s">
        <v>31</v>
      </c>
      <c r="CI20" s="48" t="s">
        <v>31</v>
      </c>
      <c r="CJ20" s="49" t="s">
        <v>31</v>
      </c>
      <c r="CK20" s="50" t="s">
        <v>31</v>
      </c>
      <c r="CL20" s="48" t="s">
        <v>31</v>
      </c>
      <c r="CM20" s="51" t="s">
        <v>31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>
        <f t="shared" si="0"/>
        <v>13</v>
      </c>
      <c r="BJ21" s="39" t="s">
        <v>76</v>
      </c>
      <c r="BK21" s="40" t="s">
        <v>77</v>
      </c>
      <c r="BL21" s="41">
        <v>42397</v>
      </c>
      <c r="BM21" s="42">
        <v>2107193.9700000002</v>
      </c>
      <c r="BN21" s="40" t="s">
        <v>30</v>
      </c>
      <c r="BO21" s="43" t="s">
        <v>27</v>
      </c>
      <c r="BP21" s="7"/>
      <c r="BQ21" s="7">
        <f>IFERROR(IF(BQ20&lt;'Interactive charts'!$BJ$1,BQ20+1,""),"")</f>
        <v>74</v>
      </c>
      <c r="BR21" s="39" t="s">
        <v>78</v>
      </c>
      <c r="BS21" s="40" t="s">
        <v>67</v>
      </c>
      <c r="BT21" s="41">
        <v>42375</v>
      </c>
      <c r="BU21" s="42">
        <v>565000</v>
      </c>
      <c r="BV21" s="40" t="s">
        <v>26</v>
      </c>
      <c r="BW21" s="43" t="s">
        <v>27</v>
      </c>
      <c r="BX21" s="9"/>
      <c r="BY21" s="7" t="str">
        <f>IFERROR(IF(BY20&lt;'Interactive charts'!$BJ$1,BY20+1,""),"")</f>
        <v/>
      </c>
      <c r="BZ21" s="39" t="s">
        <v>31</v>
      </c>
      <c r="CA21" s="40" t="s">
        <v>31</v>
      </c>
      <c r="CB21" s="41" t="s">
        <v>31</v>
      </c>
      <c r="CC21" s="42" t="s">
        <v>31</v>
      </c>
      <c r="CD21" s="40" t="s">
        <v>31</v>
      </c>
      <c r="CE21" s="43" t="s">
        <v>31</v>
      </c>
      <c r="CF21" s="9"/>
      <c r="CG21" s="7" t="str">
        <f>IFERROR(IF(CG20&lt;'Interactive charts'!$BJ$1,CG20+1,""),"")</f>
        <v/>
      </c>
      <c r="CH21" s="39" t="s">
        <v>31</v>
      </c>
      <c r="CI21" s="40" t="s">
        <v>31</v>
      </c>
      <c r="CJ21" s="41" t="s">
        <v>31</v>
      </c>
      <c r="CK21" s="42" t="s">
        <v>31</v>
      </c>
      <c r="CL21" s="40" t="s">
        <v>31</v>
      </c>
      <c r="CM21" s="43" t="s">
        <v>31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>
        <f t="shared" si="0"/>
        <v>14</v>
      </c>
      <c r="BJ22" s="47" t="s">
        <v>79</v>
      </c>
      <c r="BK22" s="48" t="s">
        <v>80</v>
      </c>
      <c r="BL22" s="49">
        <v>42383</v>
      </c>
      <c r="BM22" s="50">
        <v>2038193.16</v>
      </c>
      <c r="BN22" s="48" t="s">
        <v>30</v>
      </c>
      <c r="BO22" s="51" t="s">
        <v>27</v>
      </c>
      <c r="BP22" s="7"/>
      <c r="BQ22" s="7">
        <f>IFERROR(IF(BQ21&lt;'Interactive charts'!$BJ$1,BQ21+1,""),"")</f>
        <v>75</v>
      </c>
      <c r="BR22" s="47" t="s">
        <v>81</v>
      </c>
      <c r="BS22" s="48" t="s">
        <v>82</v>
      </c>
      <c r="BT22" s="49">
        <v>42390</v>
      </c>
      <c r="BU22" s="50">
        <v>550000</v>
      </c>
      <c r="BV22" s="48" t="s">
        <v>26</v>
      </c>
      <c r="BW22" s="51" t="s">
        <v>27</v>
      </c>
      <c r="BX22" s="9"/>
      <c r="BY22" s="7" t="str">
        <f>IFERROR(IF(BY21&lt;'Interactive charts'!$BJ$1,BY21+1,""),"")</f>
        <v/>
      </c>
      <c r="BZ22" s="47" t="s">
        <v>31</v>
      </c>
      <c r="CA22" s="48" t="s">
        <v>31</v>
      </c>
      <c r="CB22" s="49" t="s">
        <v>31</v>
      </c>
      <c r="CC22" s="50" t="s">
        <v>31</v>
      </c>
      <c r="CD22" s="48" t="s">
        <v>31</v>
      </c>
      <c r="CE22" s="51" t="s">
        <v>31</v>
      </c>
      <c r="CF22" s="9"/>
      <c r="CG22" s="7" t="str">
        <f>IFERROR(IF(CG21&lt;'Interactive charts'!$BJ$1,CG21+1,""),"")</f>
        <v/>
      </c>
      <c r="CH22" s="47" t="s">
        <v>31</v>
      </c>
      <c r="CI22" s="48" t="s">
        <v>31</v>
      </c>
      <c r="CJ22" s="49" t="s">
        <v>31</v>
      </c>
      <c r="CK22" s="50" t="s">
        <v>31</v>
      </c>
      <c r="CL22" s="48" t="s">
        <v>31</v>
      </c>
      <c r="CM22" s="51" t="s">
        <v>31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>
        <f t="shared" si="0"/>
        <v>15</v>
      </c>
      <c r="BJ23" s="39" t="s">
        <v>83</v>
      </c>
      <c r="BK23" s="40" t="s">
        <v>84</v>
      </c>
      <c r="BL23" s="41">
        <v>42396</v>
      </c>
      <c r="BM23" s="42">
        <v>1950000</v>
      </c>
      <c r="BN23" s="40" t="s">
        <v>30</v>
      </c>
      <c r="BO23" s="43" t="s">
        <v>27</v>
      </c>
      <c r="BP23" s="7"/>
      <c r="BQ23" s="7">
        <f>IFERROR(IF(BQ22&lt;'Interactive charts'!$BJ$1,BQ22+1,""),"")</f>
        <v>76</v>
      </c>
      <c r="BR23" s="39" t="s">
        <v>85</v>
      </c>
      <c r="BS23" s="40" t="s">
        <v>86</v>
      </c>
      <c r="BT23" s="41">
        <v>42375</v>
      </c>
      <c r="BU23" s="42">
        <v>525000</v>
      </c>
      <c r="BV23" s="40" t="s">
        <v>26</v>
      </c>
      <c r="BW23" s="43" t="s">
        <v>27</v>
      </c>
      <c r="BX23" s="9"/>
      <c r="BY23" s="7" t="str">
        <f>IFERROR(IF(BY22&lt;'Interactive charts'!$BJ$1,BY22+1,""),"")</f>
        <v/>
      </c>
      <c r="BZ23" s="39" t="s">
        <v>31</v>
      </c>
      <c r="CA23" s="40" t="s">
        <v>31</v>
      </c>
      <c r="CB23" s="41" t="s">
        <v>31</v>
      </c>
      <c r="CC23" s="42" t="s">
        <v>31</v>
      </c>
      <c r="CD23" s="40" t="s">
        <v>31</v>
      </c>
      <c r="CE23" s="43" t="s">
        <v>31</v>
      </c>
      <c r="CF23" s="9"/>
      <c r="CG23" s="7" t="str">
        <f>IFERROR(IF(CG22&lt;'Interactive charts'!$BJ$1,CG22+1,""),"")</f>
        <v/>
      </c>
      <c r="CH23" s="39" t="s">
        <v>31</v>
      </c>
      <c r="CI23" s="40" t="s">
        <v>31</v>
      </c>
      <c r="CJ23" s="41" t="s">
        <v>31</v>
      </c>
      <c r="CK23" s="42" t="s">
        <v>31</v>
      </c>
      <c r="CL23" s="40" t="s">
        <v>31</v>
      </c>
      <c r="CM23" s="43" t="s">
        <v>31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>
        <f t="shared" si="0"/>
        <v>16</v>
      </c>
      <c r="BJ24" s="47" t="s">
        <v>87</v>
      </c>
      <c r="BK24" s="48" t="s">
        <v>88</v>
      </c>
      <c r="BL24" s="49">
        <v>42391</v>
      </c>
      <c r="BM24" s="50">
        <v>1914499.2000000002</v>
      </c>
      <c r="BN24" s="48" t="s">
        <v>30</v>
      </c>
      <c r="BO24" s="51" t="s">
        <v>27</v>
      </c>
      <c r="BP24" s="7"/>
      <c r="BQ24" s="7">
        <f>IFERROR(IF(BQ23&lt;'Interactive charts'!$BJ$1,BQ23+1,""),"")</f>
        <v>77</v>
      </c>
      <c r="BR24" s="47" t="s">
        <v>89</v>
      </c>
      <c r="BS24" s="48" t="s">
        <v>90</v>
      </c>
      <c r="BT24" s="49">
        <v>42398</v>
      </c>
      <c r="BU24" s="50">
        <v>510000</v>
      </c>
      <c r="BV24" s="48" t="s">
        <v>26</v>
      </c>
      <c r="BW24" s="51" t="s">
        <v>27</v>
      </c>
      <c r="BX24" s="9"/>
      <c r="BY24" s="7" t="str">
        <f>IFERROR(IF(BY23&lt;'Interactive charts'!$BJ$1,BY23+1,""),"")</f>
        <v/>
      </c>
      <c r="BZ24" s="47" t="s">
        <v>31</v>
      </c>
      <c r="CA24" s="48" t="s">
        <v>31</v>
      </c>
      <c r="CB24" s="49" t="s">
        <v>31</v>
      </c>
      <c r="CC24" s="50" t="s">
        <v>31</v>
      </c>
      <c r="CD24" s="48" t="s">
        <v>31</v>
      </c>
      <c r="CE24" s="51" t="s">
        <v>31</v>
      </c>
      <c r="CF24" s="9"/>
      <c r="CG24" s="7" t="str">
        <f>IFERROR(IF(CG23&lt;'Interactive charts'!$BJ$1,CG23+1,""),"")</f>
        <v/>
      </c>
      <c r="CH24" s="47" t="s">
        <v>31</v>
      </c>
      <c r="CI24" s="48" t="s">
        <v>31</v>
      </c>
      <c r="CJ24" s="49" t="s">
        <v>31</v>
      </c>
      <c r="CK24" s="50" t="s">
        <v>31</v>
      </c>
      <c r="CL24" s="48" t="s">
        <v>31</v>
      </c>
      <c r="CM24" s="51" t="s">
        <v>31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>
        <f t="shared" si="0"/>
        <v>17</v>
      </c>
      <c r="BJ25" s="39" t="s">
        <v>91</v>
      </c>
      <c r="BK25" s="40" t="s">
        <v>92</v>
      </c>
      <c r="BL25" s="41">
        <v>42389</v>
      </c>
      <c r="BM25" s="42">
        <v>1899144.8</v>
      </c>
      <c r="BN25" s="40" t="s">
        <v>30</v>
      </c>
      <c r="BO25" s="43" t="s">
        <v>27</v>
      </c>
      <c r="BP25" s="7"/>
      <c r="BQ25" s="7">
        <f>IFERROR(IF(BQ24&lt;'Interactive charts'!$BJ$1,BQ24+1,""),"")</f>
        <v>78</v>
      </c>
      <c r="BR25" s="39" t="s">
        <v>93</v>
      </c>
      <c r="BS25" s="40" t="s">
        <v>94</v>
      </c>
      <c r="BT25" s="41">
        <v>42396</v>
      </c>
      <c r="BU25" s="42">
        <v>450000</v>
      </c>
      <c r="BV25" s="40" t="s">
        <v>26</v>
      </c>
      <c r="BW25" s="43" t="s">
        <v>27</v>
      </c>
      <c r="BX25" s="9"/>
      <c r="BY25" s="7" t="str">
        <f>IFERROR(IF(BY24&lt;'Interactive charts'!$BJ$1,BY24+1,""),"")</f>
        <v/>
      </c>
      <c r="BZ25" s="39" t="s">
        <v>31</v>
      </c>
      <c r="CA25" s="40" t="s">
        <v>31</v>
      </c>
      <c r="CB25" s="41" t="s">
        <v>31</v>
      </c>
      <c r="CC25" s="42" t="s">
        <v>31</v>
      </c>
      <c r="CD25" s="40" t="s">
        <v>31</v>
      </c>
      <c r="CE25" s="43" t="s">
        <v>31</v>
      </c>
      <c r="CF25" s="9"/>
      <c r="CG25" s="7" t="str">
        <f>IFERROR(IF(CG24&lt;'Interactive charts'!$BJ$1,CG24+1,""),"")</f>
        <v/>
      </c>
      <c r="CH25" s="39" t="s">
        <v>31</v>
      </c>
      <c r="CI25" s="40" t="s">
        <v>31</v>
      </c>
      <c r="CJ25" s="41" t="s">
        <v>31</v>
      </c>
      <c r="CK25" s="42" t="s">
        <v>31</v>
      </c>
      <c r="CL25" s="40" t="s">
        <v>31</v>
      </c>
      <c r="CM25" s="43" t="s">
        <v>31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>
        <f t="shared" si="0"/>
        <v>18</v>
      </c>
      <c r="BJ26" s="47" t="s">
        <v>95</v>
      </c>
      <c r="BK26" s="48" t="s">
        <v>96</v>
      </c>
      <c r="BL26" s="49">
        <v>42375</v>
      </c>
      <c r="BM26" s="50">
        <v>1787075.62</v>
      </c>
      <c r="BN26" s="48" t="s">
        <v>30</v>
      </c>
      <c r="BO26" s="51" t="s">
        <v>27</v>
      </c>
      <c r="BP26" s="7"/>
      <c r="BQ26" s="7">
        <f>IFERROR(IF(BQ25&lt;'Interactive charts'!$BJ$1,BQ25+1,""),"")</f>
        <v>79</v>
      </c>
      <c r="BR26" s="47" t="s">
        <v>97</v>
      </c>
      <c r="BS26" s="48" t="s">
        <v>98</v>
      </c>
      <c r="BT26" s="49">
        <v>42376</v>
      </c>
      <c r="BU26" s="50">
        <v>450000</v>
      </c>
      <c r="BV26" s="48" t="s">
        <v>26</v>
      </c>
      <c r="BW26" s="51" t="s">
        <v>27</v>
      </c>
      <c r="BX26" s="9"/>
      <c r="BY26" s="7" t="str">
        <f>IFERROR(IF(BY25&lt;'Interactive charts'!$BJ$1,BY25+1,""),"")</f>
        <v/>
      </c>
      <c r="BZ26" s="47" t="s">
        <v>31</v>
      </c>
      <c r="CA26" s="48" t="s">
        <v>31</v>
      </c>
      <c r="CB26" s="49" t="s">
        <v>31</v>
      </c>
      <c r="CC26" s="50" t="s">
        <v>31</v>
      </c>
      <c r="CD26" s="48" t="s">
        <v>31</v>
      </c>
      <c r="CE26" s="51" t="s">
        <v>31</v>
      </c>
      <c r="CF26" s="9"/>
      <c r="CG26" s="7" t="str">
        <f>IFERROR(IF(CG25&lt;'Interactive charts'!$BJ$1,CG25+1,""),"")</f>
        <v/>
      </c>
      <c r="CH26" s="47" t="s">
        <v>31</v>
      </c>
      <c r="CI26" s="48" t="s">
        <v>31</v>
      </c>
      <c r="CJ26" s="49" t="s">
        <v>31</v>
      </c>
      <c r="CK26" s="50" t="s">
        <v>31</v>
      </c>
      <c r="CL26" s="48" t="s">
        <v>31</v>
      </c>
      <c r="CM26" s="51" t="s">
        <v>31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>
        <f t="shared" si="0"/>
        <v>19</v>
      </c>
      <c r="BJ27" s="39" t="s">
        <v>99</v>
      </c>
      <c r="BK27" s="40" t="s">
        <v>100</v>
      </c>
      <c r="BL27" s="41">
        <v>42374</v>
      </c>
      <c r="BM27" s="42">
        <v>1776978.52</v>
      </c>
      <c r="BN27" s="40" t="s">
        <v>30</v>
      </c>
      <c r="BO27" s="43" t="s">
        <v>27</v>
      </c>
      <c r="BP27" s="7"/>
      <c r="BQ27" s="7">
        <f>IFERROR(IF(BQ26&lt;'Interactive charts'!$BJ$1,BQ26+1,""),"")</f>
        <v>80</v>
      </c>
      <c r="BR27" s="39" t="s">
        <v>101</v>
      </c>
      <c r="BS27" s="40" t="s">
        <v>102</v>
      </c>
      <c r="BT27" s="41">
        <v>42391</v>
      </c>
      <c r="BU27" s="42">
        <v>430000</v>
      </c>
      <c r="BV27" s="40" t="s">
        <v>26</v>
      </c>
      <c r="BW27" s="43" t="s">
        <v>27</v>
      </c>
      <c r="BX27" s="9"/>
      <c r="BY27" s="7" t="str">
        <f>IFERROR(IF(BY26&lt;'Interactive charts'!$BJ$1,BY26+1,""),"")</f>
        <v/>
      </c>
      <c r="BZ27" s="39" t="s">
        <v>31</v>
      </c>
      <c r="CA27" s="40" t="s">
        <v>31</v>
      </c>
      <c r="CB27" s="41" t="s">
        <v>31</v>
      </c>
      <c r="CC27" s="42" t="s">
        <v>31</v>
      </c>
      <c r="CD27" s="40" t="s">
        <v>31</v>
      </c>
      <c r="CE27" s="43" t="s">
        <v>31</v>
      </c>
      <c r="CF27" s="9"/>
      <c r="CG27" s="7" t="str">
        <f>IFERROR(IF(CG26&lt;'Interactive charts'!$BJ$1,CG26+1,""),"")</f>
        <v/>
      </c>
      <c r="CH27" s="39" t="s">
        <v>31</v>
      </c>
      <c r="CI27" s="40" t="s">
        <v>31</v>
      </c>
      <c r="CJ27" s="41" t="s">
        <v>31</v>
      </c>
      <c r="CK27" s="42" t="s">
        <v>31</v>
      </c>
      <c r="CL27" s="40" t="s">
        <v>31</v>
      </c>
      <c r="CM27" s="43" t="s">
        <v>31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84</v>
      </c>
      <c r="Y28" s="73">
        <v>1106.6666666666702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>
        <f t="shared" si="0"/>
        <v>20</v>
      </c>
      <c r="BJ28" s="47" t="s">
        <v>103</v>
      </c>
      <c r="BK28" s="48" t="s">
        <v>104</v>
      </c>
      <c r="BL28" s="49">
        <v>42395</v>
      </c>
      <c r="BM28" s="50">
        <v>1750000</v>
      </c>
      <c r="BN28" s="48" t="s">
        <v>26</v>
      </c>
      <c r="BO28" s="51" t="s">
        <v>27</v>
      </c>
      <c r="BP28" s="7"/>
      <c r="BQ28" s="7">
        <f>IFERROR(IF(BQ27&lt;'Interactive charts'!$BJ$1,BQ27+1,""),"")</f>
        <v>81</v>
      </c>
      <c r="BR28" s="47" t="s">
        <v>105</v>
      </c>
      <c r="BS28" s="48" t="s">
        <v>106</v>
      </c>
      <c r="BT28" s="49">
        <v>42380</v>
      </c>
      <c r="BU28" s="50">
        <v>415000</v>
      </c>
      <c r="BV28" s="48" t="s">
        <v>26</v>
      </c>
      <c r="BW28" s="51" t="s">
        <v>27</v>
      </c>
      <c r="BX28" s="9"/>
      <c r="BY28" s="7" t="str">
        <f>IFERROR(IF(BY27&lt;'Interactive charts'!$BJ$1,BY27+1,""),"")</f>
        <v/>
      </c>
      <c r="BZ28" s="47" t="s">
        <v>31</v>
      </c>
      <c r="CA28" s="48" t="s">
        <v>31</v>
      </c>
      <c r="CB28" s="49" t="s">
        <v>31</v>
      </c>
      <c r="CC28" s="50" t="s">
        <v>31</v>
      </c>
      <c r="CD28" s="48" t="s">
        <v>31</v>
      </c>
      <c r="CE28" s="51" t="s">
        <v>31</v>
      </c>
      <c r="CF28" s="9"/>
      <c r="CG28" s="7" t="str">
        <f>IFERROR(IF(CG27&lt;'Interactive charts'!$BJ$1,CG27+1,""),"")</f>
        <v/>
      </c>
      <c r="CH28" s="47" t="s">
        <v>31</v>
      </c>
      <c r="CI28" s="48" t="s">
        <v>31</v>
      </c>
      <c r="CJ28" s="49" t="s">
        <v>31</v>
      </c>
      <c r="CK28" s="50" t="s">
        <v>31</v>
      </c>
      <c r="CL28" s="48" t="s">
        <v>31</v>
      </c>
      <c r="CM28" s="51" t="s">
        <v>31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208</v>
      </c>
      <c r="Y29" s="73"/>
      <c r="AA29" s="73"/>
      <c r="AB29" s="73"/>
      <c r="AD29" t="s">
        <v>209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>
        <f t="shared" si="0"/>
        <v>21</v>
      </c>
      <c r="BJ29" s="39" t="s">
        <v>107</v>
      </c>
      <c r="BK29" s="40" t="s">
        <v>108</v>
      </c>
      <c r="BL29" s="41">
        <v>42374</v>
      </c>
      <c r="BM29" s="42">
        <v>1731100.33</v>
      </c>
      <c r="BN29" s="40" t="s">
        <v>30</v>
      </c>
      <c r="BO29" s="43" t="s">
        <v>27</v>
      </c>
      <c r="BP29" s="7"/>
      <c r="BQ29" s="7">
        <f>IFERROR(IF(BQ28&lt;'Interactive charts'!$BJ$1,BQ28+1,""),"")</f>
        <v>82</v>
      </c>
      <c r="BR29" s="39" t="s">
        <v>109</v>
      </c>
      <c r="BS29" s="40" t="s">
        <v>110</v>
      </c>
      <c r="BT29" s="41">
        <v>42373</v>
      </c>
      <c r="BU29" s="42">
        <v>379000</v>
      </c>
      <c r="BV29" s="40" t="s">
        <v>26</v>
      </c>
      <c r="BW29" s="43" t="s">
        <v>27</v>
      </c>
      <c r="BX29" s="9"/>
      <c r="BY29" s="7" t="str">
        <f>IFERROR(IF(BY28&lt;'Interactive charts'!$BJ$1,BY28+1,""),"")</f>
        <v/>
      </c>
      <c r="BZ29" s="39" t="s">
        <v>31</v>
      </c>
      <c r="CA29" s="40" t="s">
        <v>31</v>
      </c>
      <c r="CB29" s="41" t="s">
        <v>31</v>
      </c>
      <c r="CC29" s="42" t="s">
        <v>31</v>
      </c>
      <c r="CD29" s="40" t="s">
        <v>31</v>
      </c>
      <c r="CE29" s="43" t="s">
        <v>31</v>
      </c>
      <c r="CF29" s="9"/>
      <c r="CG29" s="7" t="str">
        <f>IFERROR(IF(CG28&lt;'Interactive charts'!$BJ$1,CG28+1,""),"")</f>
        <v/>
      </c>
      <c r="CH29" s="39" t="s">
        <v>31</v>
      </c>
      <c r="CI29" s="40" t="s">
        <v>31</v>
      </c>
      <c r="CJ29" s="41" t="s">
        <v>31</v>
      </c>
      <c r="CK29" s="42" t="s">
        <v>31</v>
      </c>
      <c r="CL29" s="40" t="s">
        <v>31</v>
      </c>
      <c r="CM29" s="43" t="s">
        <v>31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1273229.5</v>
      </c>
      <c r="AX30" s="78"/>
      <c r="AY30" s="79">
        <v>0.69763933333333328</v>
      </c>
      <c r="AZ30" s="79"/>
      <c r="BA30" s="78">
        <v>1269.6652590903702</v>
      </c>
      <c r="BB30" s="78"/>
      <c r="BC30" s="79">
        <v>0.13607490866848004</v>
      </c>
      <c r="BD30" s="79"/>
      <c r="BE30" s="80">
        <v>52</v>
      </c>
      <c r="BF30" s="80"/>
      <c r="BG30" s="81">
        <f>IF(BE30="n/a",0,BE30)/(IF($BE$30="n/a",0,$BE$30)+IF($BE$31="n/a",0,$BE$31)+IF($BE$32="n/a",0,$BE$32))</f>
        <v>0.61904761904761907</v>
      </c>
      <c r="BH30" s="82"/>
      <c r="BI30" s="7">
        <f t="shared" si="0"/>
        <v>22</v>
      </c>
      <c r="BJ30" s="47" t="s">
        <v>111</v>
      </c>
      <c r="BK30" s="48" t="s">
        <v>112</v>
      </c>
      <c r="BL30" s="49">
        <v>42384</v>
      </c>
      <c r="BM30" s="50">
        <v>1715954.69</v>
      </c>
      <c r="BN30" s="48" t="s">
        <v>30</v>
      </c>
      <c r="BO30" s="51" t="s">
        <v>27</v>
      </c>
      <c r="BP30" s="7"/>
      <c r="BQ30" s="7">
        <f>IFERROR(IF(BQ29&lt;'Interactive charts'!$BJ$1,BQ29+1,""),"")</f>
        <v>83</v>
      </c>
      <c r="BR30" s="47" t="s">
        <v>113</v>
      </c>
      <c r="BS30" s="48" t="s">
        <v>114</v>
      </c>
      <c r="BT30" s="49">
        <v>42383</v>
      </c>
      <c r="BU30" s="50">
        <v>339000</v>
      </c>
      <c r="BV30" s="48" t="s">
        <v>26</v>
      </c>
      <c r="BW30" s="51" t="s">
        <v>27</v>
      </c>
      <c r="BX30" s="9"/>
      <c r="BY30" s="7" t="str">
        <f>IFERROR(IF(BY29&lt;'Interactive charts'!$BJ$1,BY29+1,""),"")</f>
        <v/>
      </c>
      <c r="BZ30" s="47" t="s">
        <v>31</v>
      </c>
      <c r="CA30" s="48" t="s">
        <v>31</v>
      </c>
      <c r="CB30" s="49" t="s">
        <v>31</v>
      </c>
      <c r="CC30" s="50" t="s">
        <v>31</v>
      </c>
      <c r="CD30" s="48" t="s">
        <v>31</v>
      </c>
      <c r="CE30" s="51" t="s">
        <v>31</v>
      </c>
      <c r="CF30" s="9"/>
      <c r="CG30" s="7" t="str">
        <f>IFERROR(IF(CG29&lt;'Interactive charts'!$BJ$1,CG29+1,""),"")</f>
        <v/>
      </c>
      <c r="CH30" s="47" t="s">
        <v>31</v>
      </c>
      <c r="CI30" s="48" t="s">
        <v>31</v>
      </c>
      <c r="CJ30" s="49" t="s">
        <v>31</v>
      </c>
      <c r="CK30" s="50" t="s">
        <v>31</v>
      </c>
      <c r="CL30" s="48" t="s">
        <v>31</v>
      </c>
      <c r="CM30" s="51" t="s">
        <v>31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685000</v>
      </c>
      <c r="AX31" s="84"/>
      <c r="AY31" s="85">
        <v>0.25977011494252866</v>
      </c>
      <c r="AZ31" s="85"/>
      <c r="BA31" s="84">
        <v>1011.36363636364</v>
      </c>
      <c r="BB31" s="84"/>
      <c r="BC31" s="85">
        <v>0.20662643861205066</v>
      </c>
      <c r="BD31" s="85"/>
      <c r="BE31" s="86">
        <v>31</v>
      </c>
      <c r="BF31" s="86"/>
      <c r="BG31" s="81">
        <f>IF(BE31="n/a",0,BE31)/(IF($BE$30="n/a",0,$BE$30)+IF($BE$31="n/a",0,$BE$31)+IF($BE$32="n/a",0,$BE$32))</f>
        <v>0.36904761904761907</v>
      </c>
      <c r="BH31" s="82"/>
      <c r="BI31" s="7">
        <f t="shared" si="0"/>
        <v>23</v>
      </c>
      <c r="BJ31" s="39" t="s">
        <v>115</v>
      </c>
      <c r="BK31" s="40" t="s">
        <v>116</v>
      </c>
      <c r="BL31" s="41">
        <v>42381</v>
      </c>
      <c r="BM31" s="42">
        <v>1694909.47</v>
      </c>
      <c r="BN31" s="40" t="s">
        <v>30</v>
      </c>
      <c r="BO31" s="43" t="s">
        <v>27</v>
      </c>
      <c r="BP31" s="7"/>
      <c r="BQ31" s="7">
        <f>IFERROR(IF(BQ30&lt;'Interactive charts'!$BJ$1,BQ30+1,""),"")</f>
        <v>84</v>
      </c>
      <c r="BR31" s="39" t="s">
        <v>117</v>
      </c>
      <c r="BS31" s="40" t="s">
        <v>118</v>
      </c>
      <c r="BT31" s="41">
        <v>42375</v>
      </c>
      <c r="BU31" s="42">
        <v>310000</v>
      </c>
      <c r="BV31" s="40" t="s">
        <v>26</v>
      </c>
      <c r="BW31" s="43" t="s">
        <v>27</v>
      </c>
      <c r="BX31" s="9"/>
      <c r="BY31" s="7" t="str">
        <f>IFERROR(IF(BY30&lt;'Interactive charts'!$BJ$1,BY30+1,""),"")</f>
        <v/>
      </c>
      <c r="BZ31" s="39" t="s">
        <v>31</v>
      </c>
      <c r="CA31" s="40" t="s">
        <v>31</v>
      </c>
      <c r="CB31" s="41" t="s">
        <v>31</v>
      </c>
      <c r="CC31" s="42" t="s">
        <v>31</v>
      </c>
      <c r="CD31" s="40" t="s">
        <v>31</v>
      </c>
      <c r="CE31" s="43" t="s">
        <v>31</v>
      </c>
      <c r="CF31" s="9"/>
      <c r="CG31" s="7" t="str">
        <f>IFERROR(IF(CG30&lt;'Interactive charts'!$BJ$1,CG30+1,""),"")</f>
        <v/>
      </c>
      <c r="CH31" s="39" t="s">
        <v>31</v>
      </c>
      <c r="CI31" s="40" t="s">
        <v>31</v>
      </c>
      <c r="CJ31" s="41" t="s">
        <v>31</v>
      </c>
      <c r="CK31" s="42" t="s">
        <v>31</v>
      </c>
      <c r="CL31" s="40" t="s">
        <v>31</v>
      </c>
      <c r="CM31" s="43" t="s">
        <v>31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1355989.12</v>
      </c>
      <c r="AX32" s="78"/>
      <c r="AY32" s="79">
        <v>-0.74171635809523806</v>
      </c>
      <c r="AZ32" s="79"/>
      <c r="BA32" s="78">
        <v>451.996373333333</v>
      </c>
      <c r="BB32" s="78"/>
      <c r="BC32" s="79">
        <v>-0.65389991984761897</v>
      </c>
      <c r="BD32" s="79"/>
      <c r="BE32" s="80">
        <v>1</v>
      </c>
      <c r="BF32" s="80"/>
      <c r="BG32" s="81">
        <f>IF(BE32="n/a",0,BE32)/(IF($BE$30="n/a",0,$BE$30)+IF($BE$31="n/a",0,$BE$31)+IF($BE$32="n/a",0,$BE$32))</f>
        <v>1.1904761904761904E-2</v>
      </c>
      <c r="BH32" s="82"/>
      <c r="BI32" s="7">
        <f t="shared" si="0"/>
        <v>24</v>
      </c>
      <c r="BJ32" s="47" t="s">
        <v>119</v>
      </c>
      <c r="BK32" s="48" t="s">
        <v>120</v>
      </c>
      <c r="BL32" s="49">
        <v>42377</v>
      </c>
      <c r="BM32" s="50">
        <v>1680187.83</v>
      </c>
      <c r="BN32" s="48" t="s">
        <v>30</v>
      </c>
      <c r="BO32" s="51" t="s">
        <v>27</v>
      </c>
      <c r="BP32" s="7"/>
      <c r="BQ32" s="7" t="str">
        <f>IFERROR(IF(BQ31&lt;'Interactive charts'!$BJ$1,BQ31+1,""),"")</f>
        <v/>
      </c>
      <c r="BR32" s="47" t="s">
        <v>31</v>
      </c>
      <c r="BS32" s="48" t="s">
        <v>31</v>
      </c>
      <c r="BT32" s="49" t="s">
        <v>31</v>
      </c>
      <c r="BU32" s="50" t="s">
        <v>31</v>
      </c>
      <c r="BV32" s="48" t="s">
        <v>31</v>
      </c>
      <c r="BW32" s="51" t="s">
        <v>31</v>
      </c>
      <c r="BX32" s="9"/>
      <c r="BY32" s="7" t="str">
        <f>IFERROR(IF(BY31&lt;'Interactive charts'!$BJ$1,BY31+1,""),"")</f>
        <v/>
      </c>
      <c r="BZ32" s="47" t="s">
        <v>31</v>
      </c>
      <c r="CA32" s="48" t="s">
        <v>31</v>
      </c>
      <c r="CB32" s="49" t="s">
        <v>31</v>
      </c>
      <c r="CC32" s="50" t="s">
        <v>31</v>
      </c>
      <c r="CD32" s="48" t="s">
        <v>31</v>
      </c>
      <c r="CE32" s="51" t="s">
        <v>31</v>
      </c>
      <c r="CF32" s="9"/>
      <c r="CG32" s="7" t="str">
        <f>IFERROR(IF(CG31&lt;'Interactive charts'!$BJ$1,CG31+1,""),"")</f>
        <v/>
      </c>
      <c r="CH32" s="47" t="s">
        <v>31</v>
      </c>
      <c r="CI32" s="48" t="s">
        <v>31</v>
      </c>
      <c r="CJ32" s="49" t="s">
        <v>31</v>
      </c>
      <c r="CK32" s="50" t="s">
        <v>31</v>
      </c>
      <c r="CL32" s="48" t="s">
        <v>31</v>
      </c>
      <c r="CM32" s="51" t="s">
        <v>31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>
        <f t="shared" si="0"/>
        <v>25</v>
      </c>
      <c r="BJ33" s="39" t="s">
        <v>121</v>
      </c>
      <c r="BK33" s="40" t="s">
        <v>122</v>
      </c>
      <c r="BL33" s="41">
        <v>42384</v>
      </c>
      <c r="BM33" s="42">
        <v>1533310.17</v>
      </c>
      <c r="BN33" s="40" t="s">
        <v>30</v>
      </c>
      <c r="BO33" s="43" t="s">
        <v>27</v>
      </c>
      <c r="BP33" s="7"/>
      <c r="BQ33" s="7" t="str">
        <f>IFERROR(IF(BQ32&lt;'Interactive charts'!$BJ$1,BQ32+1,""),"")</f>
        <v/>
      </c>
      <c r="BR33" s="39" t="s">
        <v>31</v>
      </c>
      <c r="BS33" s="40" t="s">
        <v>31</v>
      </c>
      <c r="BT33" s="41" t="s">
        <v>31</v>
      </c>
      <c r="BU33" s="42" t="s">
        <v>31</v>
      </c>
      <c r="BV33" s="40" t="s">
        <v>31</v>
      </c>
      <c r="BW33" s="43" t="s">
        <v>31</v>
      </c>
      <c r="BX33" s="9"/>
      <c r="BY33" s="7" t="str">
        <f>IFERROR(IF(BY32&lt;'Interactive charts'!$BJ$1,BY32+1,""),"")</f>
        <v/>
      </c>
      <c r="BZ33" s="39" t="s">
        <v>31</v>
      </c>
      <c r="CA33" s="40" t="s">
        <v>31</v>
      </c>
      <c r="CB33" s="41" t="s">
        <v>31</v>
      </c>
      <c r="CC33" s="42" t="s">
        <v>31</v>
      </c>
      <c r="CD33" s="40" t="s">
        <v>31</v>
      </c>
      <c r="CE33" s="43" t="s">
        <v>31</v>
      </c>
      <c r="CF33" s="9"/>
      <c r="CG33" s="7" t="str">
        <f>IFERROR(IF(CG32&lt;'Interactive charts'!$BJ$1,CG32+1,""),"")</f>
        <v/>
      </c>
      <c r="CH33" s="39" t="s">
        <v>31</v>
      </c>
      <c r="CI33" s="40" t="s">
        <v>31</v>
      </c>
      <c r="CJ33" s="41" t="s">
        <v>31</v>
      </c>
      <c r="CK33" s="42" t="s">
        <v>31</v>
      </c>
      <c r="CL33" s="40" t="s">
        <v>31</v>
      </c>
      <c r="CM33" s="43" t="s">
        <v>31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>
        <f t="shared" si="0"/>
        <v>26</v>
      </c>
      <c r="BJ34" s="47" t="s">
        <v>123</v>
      </c>
      <c r="BK34" s="48" t="s">
        <v>124</v>
      </c>
      <c r="BL34" s="49">
        <v>42382</v>
      </c>
      <c r="BM34" s="50">
        <v>1533300.6800000002</v>
      </c>
      <c r="BN34" s="48" t="s">
        <v>30</v>
      </c>
      <c r="BO34" s="51" t="s">
        <v>27</v>
      </c>
      <c r="BP34" s="7"/>
      <c r="BQ34" s="7" t="str">
        <f>IFERROR(IF(BQ33&lt;'Interactive charts'!$BJ$1,BQ33+1,""),"")</f>
        <v/>
      </c>
      <c r="BR34" s="47" t="s">
        <v>31</v>
      </c>
      <c r="BS34" s="48" t="s">
        <v>31</v>
      </c>
      <c r="BT34" s="49" t="s">
        <v>31</v>
      </c>
      <c r="BU34" s="50" t="s">
        <v>31</v>
      </c>
      <c r="BV34" s="48" t="s">
        <v>31</v>
      </c>
      <c r="BW34" s="51" t="s">
        <v>31</v>
      </c>
      <c r="BX34" s="9"/>
      <c r="BY34" s="7" t="str">
        <f>IFERROR(IF(BY33&lt;'Interactive charts'!$BJ$1,BY33+1,""),"")</f>
        <v/>
      </c>
      <c r="BZ34" s="47" t="s">
        <v>31</v>
      </c>
      <c r="CA34" s="48" t="s">
        <v>31</v>
      </c>
      <c r="CB34" s="49" t="s">
        <v>31</v>
      </c>
      <c r="CC34" s="50" t="s">
        <v>31</v>
      </c>
      <c r="CD34" s="48" t="s">
        <v>31</v>
      </c>
      <c r="CE34" s="51" t="s">
        <v>31</v>
      </c>
      <c r="CF34" s="9"/>
      <c r="CG34" s="7" t="str">
        <f>IFERROR(IF(CG33&lt;'Interactive charts'!$BJ$1,CG33+1,""),"")</f>
        <v/>
      </c>
      <c r="CH34" s="47" t="s">
        <v>31</v>
      </c>
      <c r="CI34" s="48" t="s">
        <v>31</v>
      </c>
      <c r="CJ34" s="49" t="s">
        <v>31</v>
      </c>
      <c r="CK34" s="50" t="s">
        <v>31</v>
      </c>
      <c r="CL34" s="48" t="s">
        <v>31</v>
      </c>
      <c r="CM34" s="51" t="s">
        <v>31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210</v>
      </c>
      <c r="Q35" s="94"/>
      <c r="R35" s="94"/>
      <c r="S35"/>
      <c r="T35" s="94" t="s">
        <v>211</v>
      </c>
      <c r="U35" s="94"/>
      <c r="V35" s="94"/>
      <c r="X35" s="94" t="s">
        <v>212</v>
      </c>
      <c r="Y35" s="94"/>
      <c r="Z35" s="94"/>
      <c r="AA35" s="95"/>
      <c r="AB35" s="94" t="s">
        <v>213</v>
      </c>
      <c r="AC35" s="94"/>
      <c r="AD35" s="94"/>
      <c r="BI35" s="7">
        <f t="shared" si="0"/>
        <v>27</v>
      </c>
      <c r="BJ35" s="39" t="s">
        <v>125</v>
      </c>
      <c r="BK35" s="40" t="s">
        <v>126</v>
      </c>
      <c r="BL35" s="41">
        <v>42395</v>
      </c>
      <c r="BM35" s="42">
        <v>1525000</v>
      </c>
      <c r="BN35" s="40" t="s">
        <v>30</v>
      </c>
      <c r="BO35" s="43">
        <v>1192</v>
      </c>
      <c r="BP35" s="7"/>
      <c r="BQ35" s="7" t="str">
        <f>IFERROR(IF(BQ34&lt;'Interactive charts'!$BJ$1,BQ34+1,""),"")</f>
        <v/>
      </c>
      <c r="BR35" s="39" t="s">
        <v>31</v>
      </c>
      <c r="BS35" s="40" t="s">
        <v>31</v>
      </c>
      <c r="BT35" s="41" t="s">
        <v>31</v>
      </c>
      <c r="BU35" s="42" t="s">
        <v>31</v>
      </c>
      <c r="BV35" s="40" t="s">
        <v>31</v>
      </c>
      <c r="BW35" s="43" t="s">
        <v>31</v>
      </c>
      <c r="BX35" s="9"/>
      <c r="BY35" s="7" t="str">
        <f>IFERROR(IF(BY34&lt;'Interactive charts'!$BJ$1,BY34+1,""),"")</f>
        <v/>
      </c>
      <c r="BZ35" s="39" t="s">
        <v>31</v>
      </c>
      <c r="CA35" s="40" t="s">
        <v>31</v>
      </c>
      <c r="CB35" s="41" t="s">
        <v>31</v>
      </c>
      <c r="CC35" s="42" t="s">
        <v>31</v>
      </c>
      <c r="CD35" s="40" t="s">
        <v>31</v>
      </c>
      <c r="CE35" s="43" t="s">
        <v>31</v>
      </c>
      <c r="CF35" s="9"/>
      <c r="CG35" s="7" t="str">
        <f>IFERROR(IF(CG34&lt;'Interactive charts'!$BJ$1,CG34+1,""),"")</f>
        <v/>
      </c>
      <c r="CH35" s="39" t="s">
        <v>31</v>
      </c>
      <c r="CI35" s="40" t="s">
        <v>31</v>
      </c>
      <c r="CJ35" s="41" t="s">
        <v>31</v>
      </c>
      <c r="CK35" s="42" t="s">
        <v>31</v>
      </c>
      <c r="CL35" s="40" t="s">
        <v>31</v>
      </c>
      <c r="CM35" s="43" t="s">
        <v>31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>
        <f t="shared" si="0"/>
        <v>28</v>
      </c>
      <c r="BJ36" s="47" t="s">
        <v>127</v>
      </c>
      <c r="BK36" s="48" t="s">
        <v>128</v>
      </c>
      <c r="BL36" s="49">
        <v>42390</v>
      </c>
      <c r="BM36" s="50">
        <v>1430650.1600000001</v>
      </c>
      <c r="BN36" s="48" t="s">
        <v>30</v>
      </c>
      <c r="BO36" s="51" t="s">
        <v>27</v>
      </c>
      <c r="BP36" s="7"/>
      <c r="BQ36" s="7" t="str">
        <f>IFERROR(IF(BQ35&lt;'Interactive charts'!$BJ$1,BQ35+1,""),"")</f>
        <v/>
      </c>
      <c r="BR36" s="47" t="s">
        <v>31</v>
      </c>
      <c r="BS36" s="48" t="s">
        <v>31</v>
      </c>
      <c r="BT36" s="49" t="s">
        <v>31</v>
      </c>
      <c r="BU36" s="50" t="s">
        <v>31</v>
      </c>
      <c r="BV36" s="48" t="s">
        <v>31</v>
      </c>
      <c r="BW36" s="51" t="s">
        <v>31</v>
      </c>
      <c r="BX36" s="9"/>
      <c r="BY36" s="7" t="str">
        <f>IFERROR(IF(BY35&lt;'Interactive charts'!$BJ$1,BY35+1,""),"")</f>
        <v/>
      </c>
      <c r="BZ36" s="47" t="s">
        <v>31</v>
      </c>
      <c r="CA36" s="48" t="s">
        <v>31</v>
      </c>
      <c r="CB36" s="49" t="s">
        <v>31</v>
      </c>
      <c r="CC36" s="50" t="s">
        <v>31</v>
      </c>
      <c r="CD36" s="48" t="s">
        <v>31</v>
      </c>
      <c r="CE36" s="51" t="s">
        <v>31</v>
      </c>
      <c r="CF36" s="9"/>
      <c r="CG36" s="7" t="str">
        <f>IFERROR(IF(CG35&lt;'Interactive charts'!$BJ$1,CG35+1,""),"")</f>
        <v/>
      </c>
      <c r="CH36" s="47" t="s">
        <v>31</v>
      </c>
      <c r="CI36" s="48" t="s">
        <v>31</v>
      </c>
      <c r="CJ36" s="49" t="s">
        <v>31</v>
      </c>
      <c r="CK36" s="50" t="s">
        <v>31</v>
      </c>
      <c r="CL36" s="48" t="s">
        <v>31</v>
      </c>
      <c r="CM36" s="51" t="s">
        <v>31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>
        <f t="shared" si="0"/>
        <v>29</v>
      </c>
      <c r="BJ37" s="39" t="s">
        <v>129</v>
      </c>
      <c r="BK37" s="40" t="s">
        <v>130</v>
      </c>
      <c r="BL37" s="41">
        <v>42398</v>
      </c>
      <c r="BM37" s="42">
        <v>1415305.24</v>
      </c>
      <c r="BN37" s="40" t="s">
        <v>30</v>
      </c>
      <c r="BO37" s="43" t="s">
        <v>27</v>
      </c>
      <c r="BP37" s="7"/>
      <c r="BQ37" s="7" t="str">
        <f>IFERROR(IF(BQ36&lt;'Interactive charts'!$BJ$1,BQ36+1,""),"")</f>
        <v/>
      </c>
      <c r="BR37" s="39" t="s">
        <v>31</v>
      </c>
      <c r="BS37" s="40" t="s">
        <v>31</v>
      </c>
      <c r="BT37" s="41" t="s">
        <v>31</v>
      </c>
      <c r="BU37" s="42" t="s">
        <v>31</v>
      </c>
      <c r="BV37" s="40" t="s">
        <v>31</v>
      </c>
      <c r="BW37" s="43" t="s">
        <v>31</v>
      </c>
      <c r="BX37" s="9"/>
      <c r="BY37" s="7" t="str">
        <f>IFERROR(IF(BY36&lt;'Interactive charts'!$BJ$1,BY36+1,""),"")</f>
        <v/>
      </c>
      <c r="BZ37" s="39" t="s">
        <v>31</v>
      </c>
      <c r="CA37" s="40" t="s">
        <v>31</v>
      </c>
      <c r="CB37" s="41" t="s">
        <v>31</v>
      </c>
      <c r="CC37" s="42" t="s">
        <v>31</v>
      </c>
      <c r="CD37" s="40" t="s">
        <v>31</v>
      </c>
      <c r="CE37" s="43" t="s">
        <v>31</v>
      </c>
      <c r="CF37" s="9"/>
      <c r="CG37" s="7" t="str">
        <f>IFERROR(IF(CG36&lt;'Interactive charts'!$BJ$1,CG36+1,""),"")</f>
        <v/>
      </c>
      <c r="CH37" s="39" t="s">
        <v>31</v>
      </c>
      <c r="CI37" s="40" t="s">
        <v>31</v>
      </c>
      <c r="CJ37" s="41" t="s">
        <v>31</v>
      </c>
      <c r="CK37" s="42" t="s">
        <v>31</v>
      </c>
      <c r="CL37" s="40" t="s">
        <v>31</v>
      </c>
      <c r="CM37" s="43" t="s">
        <v>31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>
        <f t="shared" si="0"/>
        <v>30</v>
      </c>
      <c r="BJ38" s="47" t="s">
        <v>131</v>
      </c>
      <c r="BK38" s="48" t="s">
        <v>132</v>
      </c>
      <c r="BL38" s="49">
        <v>42396</v>
      </c>
      <c r="BM38" s="50">
        <v>1355989.12</v>
      </c>
      <c r="BN38" s="48" t="s">
        <v>133</v>
      </c>
      <c r="BO38" s="51">
        <v>3000</v>
      </c>
      <c r="BP38" s="7"/>
      <c r="BQ38" s="7" t="str">
        <f>IFERROR(IF(BQ37&lt;'Interactive charts'!$BJ$1,BQ37+1,""),"")</f>
        <v/>
      </c>
      <c r="BR38" s="47" t="s">
        <v>31</v>
      </c>
      <c r="BS38" s="48" t="s">
        <v>31</v>
      </c>
      <c r="BT38" s="49" t="s">
        <v>31</v>
      </c>
      <c r="BU38" s="50" t="s">
        <v>31</v>
      </c>
      <c r="BV38" s="48" t="s">
        <v>31</v>
      </c>
      <c r="BW38" s="51" t="s">
        <v>31</v>
      </c>
      <c r="BX38" s="9"/>
      <c r="BY38" s="7" t="str">
        <f>IFERROR(IF(BY37&lt;'Interactive charts'!$BJ$1,BY37+1,""),"")</f>
        <v/>
      </c>
      <c r="BZ38" s="47" t="s">
        <v>31</v>
      </c>
      <c r="CA38" s="48" t="s">
        <v>31</v>
      </c>
      <c r="CB38" s="49" t="s">
        <v>31</v>
      </c>
      <c r="CC38" s="50" t="s">
        <v>31</v>
      </c>
      <c r="CD38" s="48" t="s">
        <v>31</v>
      </c>
      <c r="CE38" s="51" t="s">
        <v>31</v>
      </c>
      <c r="CF38" s="9"/>
      <c r="CG38" s="7" t="str">
        <f>IFERROR(IF(CG37&lt;'Interactive charts'!$BJ$1,CG37+1,""),"")</f>
        <v/>
      </c>
      <c r="CH38" s="47" t="s">
        <v>31</v>
      </c>
      <c r="CI38" s="48" t="s">
        <v>31</v>
      </c>
      <c r="CJ38" s="49" t="s">
        <v>31</v>
      </c>
      <c r="CK38" s="50" t="s">
        <v>31</v>
      </c>
      <c r="CL38" s="48" t="s">
        <v>31</v>
      </c>
      <c r="CM38" s="51" t="s">
        <v>31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>
        <f t="shared" si="0"/>
        <v>31</v>
      </c>
      <c r="BJ39" s="39" t="s">
        <v>134</v>
      </c>
      <c r="BK39" s="40" t="s">
        <v>135</v>
      </c>
      <c r="BL39" s="41">
        <v>42394</v>
      </c>
      <c r="BM39" s="42">
        <v>1355000</v>
      </c>
      <c r="BN39" s="40" t="s">
        <v>26</v>
      </c>
      <c r="BO39" s="43" t="s">
        <v>27</v>
      </c>
      <c r="BP39" s="7"/>
      <c r="BQ39" s="7" t="str">
        <f>IFERROR(IF(BQ38&lt;'Interactive charts'!$BJ$1,BQ38+1,""),"")</f>
        <v/>
      </c>
      <c r="BR39" s="39" t="s">
        <v>31</v>
      </c>
      <c r="BS39" s="40" t="s">
        <v>31</v>
      </c>
      <c r="BT39" s="41" t="s">
        <v>31</v>
      </c>
      <c r="BU39" s="42" t="s">
        <v>31</v>
      </c>
      <c r="BV39" s="40" t="s">
        <v>31</v>
      </c>
      <c r="BW39" s="43" t="s">
        <v>31</v>
      </c>
      <c r="BX39" s="9"/>
      <c r="BY39" s="7" t="str">
        <f>IFERROR(IF(BY38&lt;'Interactive charts'!$BJ$1,BY38+1,""),"")</f>
        <v/>
      </c>
      <c r="BZ39" s="39" t="s">
        <v>31</v>
      </c>
      <c r="CA39" s="40" t="s">
        <v>31</v>
      </c>
      <c r="CB39" s="41" t="s">
        <v>31</v>
      </c>
      <c r="CC39" s="42" t="s">
        <v>31</v>
      </c>
      <c r="CD39" s="40" t="s">
        <v>31</v>
      </c>
      <c r="CE39" s="43" t="s">
        <v>31</v>
      </c>
      <c r="CF39" s="9"/>
      <c r="CG39" s="7" t="str">
        <f>IFERROR(IF(CG38&lt;'Interactive charts'!$BJ$1,CG38+1,""),"")</f>
        <v/>
      </c>
      <c r="CH39" s="39" t="s">
        <v>31</v>
      </c>
      <c r="CI39" s="40" t="s">
        <v>31</v>
      </c>
      <c r="CJ39" s="41" t="s">
        <v>31</v>
      </c>
      <c r="CK39" s="42" t="s">
        <v>31</v>
      </c>
      <c r="CL39" s="40" t="s">
        <v>31</v>
      </c>
      <c r="CM39" s="43" t="s">
        <v>31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>
        <f t="shared" si="0"/>
        <v>32</v>
      </c>
      <c r="BJ40" s="47" t="s">
        <v>136</v>
      </c>
      <c r="BK40" s="48" t="s">
        <v>137</v>
      </c>
      <c r="BL40" s="49">
        <v>42381</v>
      </c>
      <c r="BM40" s="50">
        <v>1337000</v>
      </c>
      <c r="BN40" s="48" t="s">
        <v>26</v>
      </c>
      <c r="BO40" s="51" t="s">
        <v>27</v>
      </c>
      <c r="BP40" s="7"/>
      <c r="BQ40" s="7" t="str">
        <f>IFERROR(IF(BQ39&lt;'Interactive charts'!$BJ$1,BQ39+1,""),"")</f>
        <v/>
      </c>
      <c r="BR40" s="47" t="s">
        <v>31</v>
      </c>
      <c r="BS40" s="48" t="s">
        <v>31</v>
      </c>
      <c r="BT40" s="49" t="s">
        <v>31</v>
      </c>
      <c r="BU40" s="50" t="s">
        <v>31</v>
      </c>
      <c r="BV40" s="48" t="s">
        <v>31</v>
      </c>
      <c r="BW40" s="51" t="s">
        <v>31</v>
      </c>
      <c r="BX40" s="9"/>
      <c r="BY40" s="7" t="str">
        <f>IFERROR(IF(BY39&lt;'Interactive charts'!$BJ$1,BY39+1,""),"")</f>
        <v/>
      </c>
      <c r="BZ40" s="47" t="s">
        <v>31</v>
      </c>
      <c r="CA40" s="48" t="s">
        <v>31</v>
      </c>
      <c r="CB40" s="49" t="s">
        <v>31</v>
      </c>
      <c r="CC40" s="50" t="s">
        <v>31</v>
      </c>
      <c r="CD40" s="48" t="s">
        <v>31</v>
      </c>
      <c r="CE40" s="51" t="s">
        <v>31</v>
      </c>
      <c r="CF40" s="9"/>
      <c r="CG40" s="7" t="str">
        <f>IFERROR(IF(CG39&lt;'Interactive charts'!$BJ$1,CG39+1,""),"")</f>
        <v/>
      </c>
      <c r="CH40" s="47" t="s">
        <v>31</v>
      </c>
      <c r="CI40" s="48" t="s">
        <v>31</v>
      </c>
      <c r="CJ40" s="49" t="s">
        <v>31</v>
      </c>
      <c r="CK40" s="50" t="s">
        <v>31</v>
      </c>
      <c r="CL40" s="48" t="s">
        <v>31</v>
      </c>
      <c r="CM40" s="51" t="s">
        <v>31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>
        <f t="shared" si="0"/>
        <v>33</v>
      </c>
      <c r="BJ41" s="39" t="s">
        <v>138</v>
      </c>
      <c r="BK41" s="40" t="s">
        <v>139</v>
      </c>
      <c r="BL41" s="41">
        <v>42376</v>
      </c>
      <c r="BM41" s="42">
        <v>1300000</v>
      </c>
      <c r="BN41" s="40" t="s">
        <v>30</v>
      </c>
      <c r="BO41" s="43">
        <v>1223</v>
      </c>
      <c r="BP41" s="7"/>
      <c r="BQ41" s="7" t="str">
        <f>IFERROR(IF(BQ40&lt;'Interactive charts'!$BJ$1,BQ40+1,""),"")</f>
        <v/>
      </c>
      <c r="BR41" s="39" t="s">
        <v>31</v>
      </c>
      <c r="BS41" s="40" t="s">
        <v>31</v>
      </c>
      <c r="BT41" s="41" t="s">
        <v>31</v>
      </c>
      <c r="BU41" s="42" t="s">
        <v>31</v>
      </c>
      <c r="BV41" s="40" t="s">
        <v>31</v>
      </c>
      <c r="BW41" s="43" t="s">
        <v>31</v>
      </c>
      <c r="BX41" s="9"/>
      <c r="BY41" s="7" t="str">
        <f>IFERROR(IF(BY40&lt;'Interactive charts'!$BJ$1,BY40+1,""),"")</f>
        <v/>
      </c>
      <c r="BZ41" s="39" t="s">
        <v>31</v>
      </c>
      <c r="CA41" s="40" t="s">
        <v>31</v>
      </c>
      <c r="CB41" s="41" t="s">
        <v>31</v>
      </c>
      <c r="CC41" s="42" t="s">
        <v>31</v>
      </c>
      <c r="CD41" s="40" t="s">
        <v>31</v>
      </c>
      <c r="CE41" s="43" t="s">
        <v>31</v>
      </c>
      <c r="CF41" s="9"/>
      <c r="CG41" s="7" t="str">
        <f>IFERROR(IF(CG40&lt;'Interactive charts'!$BJ$1,CG40+1,""),"")</f>
        <v/>
      </c>
      <c r="CH41" s="39" t="s">
        <v>31</v>
      </c>
      <c r="CI41" s="40" t="s">
        <v>31</v>
      </c>
      <c r="CJ41" s="41" t="s">
        <v>31</v>
      </c>
      <c r="CK41" s="42" t="s">
        <v>31</v>
      </c>
      <c r="CL41" s="40" t="s">
        <v>31</v>
      </c>
      <c r="CM41" s="43" t="s">
        <v>31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196</v>
      </c>
      <c r="AG42" s="116">
        <v>48</v>
      </c>
      <c r="AH42" s="116"/>
      <c r="AI42" s="116">
        <v>46</v>
      </c>
      <c r="AJ42" s="116"/>
      <c r="AK42" s="116">
        <v>63</v>
      </c>
      <c r="AL42" s="116"/>
      <c r="AM42" s="116">
        <v>66</v>
      </c>
      <c r="AN42" s="116"/>
      <c r="AO42" s="116">
        <v>58</v>
      </c>
      <c r="AP42" s="116"/>
      <c r="AQ42" s="116">
        <v>84</v>
      </c>
      <c r="AR42" s="116"/>
      <c r="BI42" s="7">
        <f t="shared" si="0"/>
        <v>34</v>
      </c>
      <c r="BJ42" s="47" t="s">
        <v>140</v>
      </c>
      <c r="BK42" s="48" t="s">
        <v>141</v>
      </c>
      <c r="BL42" s="49">
        <v>42389</v>
      </c>
      <c r="BM42" s="50">
        <v>1275000</v>
      </c>
      <c r="BN42" s="48" t="s">
        <v>26</v>
      </c>
      <c r="BO42" s="51" t="s">
        <v>27</v>
      </c>
      <c r="BP42" s="7"/>
      <c r="BQ42" s="7" t="str">
        <f>IFERROR(IF(BQ41&lt;'Interactive charts'!$BJ$1,BQ41+1,""),"")</f>
        <v/>
      </c>
      <c r="BR42" s="47" t="s">
        <v>31</v>
      </c>
      <c r="BS42" s="48" t="s">
        <v>31</v>
      </c>
      <c r="BT42" s="49" t="s">
        <v>31</v>
      </c>
      <c r="BU42" s="50" t="s">
        <v>31</v>
      </c>
      <c r="BV42" s="48" t="s">
        <v>31</v>
      </c>
      <c r="BW42" s="51" t="s">
        <v>31</v>
      </c>
      <c r="BX42" s="9"/>
      <c r="BY42" s="7" t="str">
        <f>IFERROR(IF(BY41&lt;'Interactive charts'!$BJ$1,BY41+1,""),"")</f>
        <v/>
      </c>
      <c r="BZ42" s="47" t="s">
        <v>31</v>
      </c>
      <c r="CA42" s="48" t="s">
        <v>31</v>
      </c>
      <c r="CB42" s="49" t="s">
        <v>31</v>
      </c>
      <c r="CC42" s="50" t="s">
        <v>31</v>
      </c>
      <c r="CD42" s="48" t="s">
        <v>31</v>
      </c>
      <c r="CE42" s="51" t="s">
        <v>31</v>
      </c>
      <c r="CF42" s="9"/>
      <c r="CG42" s="7" t="str">
        <f>IFERROR(IF(CG41&lt;'Interactive charts'!$BJ$1,CG41+1,""),"")</f>
        <v/>
      </c>
      <c r="CH42" s="47" t="s">
        <v>31</v>
      </c>
      <c r="CI42" s="48" t="s">
        <v>31</v>
      </c>
      <c r="CJ42" s="49" t="s">
        <v>31</v>
      </c>
      <c r="CK42" s="50" t="s">
        <v>31</v>
      </c>
      <c r="CL42" s="48" t="s">
        <v>31</v>
      </c>
      <c r="CM42" s="51" t="s">
        <v>31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197</v>
      </c>
      <c r="AG43" s="121">
        <v>44</v>
      </c>
      <c r="AH43" s="121"/>
      <c r="AI43" s="121">
        <v>46</v>
      </c>
      <c r="AJ43" s="121"/>
      <c r="AK43" s="121">
        <v>45</v>
      </c>
      <c r="AL43" s="121"/>
      <c r="AM43" s="121">
        <v>57</v>
      </c>
      <c r="AN43" s="121"/>
      <c r="AO43" s="121">
        <v>50</v>
      </c>
      <c r="AP43" s="121"/>
      <c r="AQ43" s="121"/>
      <c r="AR43" s="121"/>
      <c r="BI43" s="7">
        <f t="shared" si="0"/>
        <v>35</v>
      </c>
      <c r="BJ43" s="39" t="s">
        <v>142</v>
      </c>
      <c r="BK43" s="40" t="s">
        <v>143</v>
      </c>
      <c r="BL43" s="41">
        <v>42397</v>
      </c>
      <c r="BM43" s="42">
        <v>1246459</v>
      </c>
      <c r="BN43" s="40" t="s">
        <v>30</v>
      </c>
      <c r="BO43" s="43" t="s">
        <v>27</v>
      </c>
      <c r="BP43" s="7"/>
      <c r="BQ43" s="7" t="str">
        <f>IFERROR(IF(BQ42&lt;'Interactive charts'!$BJ$1,BQ42+1,""),"")</f>
        <v/>
      </c>
      <c r="BR43" s="39" t="s">
        <v>31</v>
      </c>
      <c r="BS43" s="40" t="s">
        <v>31</v>
      </c>
      <c r="BT43" s="41" t="s">
        <v>31</v>
      </c>
      <c r="BU43" s="42" t="s">
        <v>31</v>
      </c>
      <c r="BV43" s="40" t="s">
        <v>31</v>
      </c>
      <c r="BW43" s="43" t="s">
        <v>31</v>
      </c>
      <c r="BX43" s="9"/>
      <c r="BY43" s="7" t="str">
        <f>IFERROR(IF(BY42&lt;'Interactive charts'!$BJ$1,BY42+1,""),"")</f>
        <v/>
      </c>
      <c r="BZ43" s="39" t="s">
        <v>31</v>
      </c>
      <c r="CA43" s="40" t="s">
        <v>31</v>
      </c>
      <c r="CB43" s="41" t="s">
        <v>31</v>
      </c>
      <c r="CC43" s="42" t="s">
        <v>31</v>
      </c>
      <c r="CD43" s="40" t="s">
        <v>31</v>
      </c>
      <c r="CE43" s="43" t="s">
        <v>31</v>
      </c>
      <c r="CF43" s="9"/>
      <c r="CG43" s="7" t="str">
        <f>IFERROR(IF(CG42&lt;'Interactive charts'!$BJ$1,CG42+1,""),"")</f>
        <v/>
      </c>
      <c r="CH43" s="39" t="s">
        <v>31</v>
      </c>
      <c r="CI43" s="40" t="s">
        <v>31</v>
      </c>
      <c r="CJ43" s="41" t="s">
        <v>31</v>
      </c>
      <c r="CK43" s="42" t="s">
        <v>31</v>
      </c>
      <c r="CL43" s="40" t="s">
        <v>31</v>
      </c>
      <c r="CM43" s="43" t="s">
        <v>31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198</v>
      </c>
      <c r="AG44" s="116">
        <v>37</v>
      </c>
      <c r="AH44" s="116"/>
      <c r="AI44" s="116">
        <v>36</v>
      </c>
      <c r="AJ44" s="116"/>
      <c r="AK44" s="116">
        <v>55</v>
      </c>
      <c r="AL44" s="116"/>
      <c r="AM44" s="116">
        <v>53</v>
      </c>
      <c r="AN44" s="116"/>
      <c r="AO44" s="116">
        <v>52</v>
      </c>
      <c r="AP44" s="116"/>
      <c r="AQ44" s="116"/>
      <c r="AR44" s="116"/>
      <c r="BI44" s="7">
        <f t="shared" si="0"/>
        <v>36</v>
      </c>
      <c r="BJ44" s="47" t="s">
        <v>144</v>
      </c>
      <c r="BK44" s="48" t="s">
        <v>145</v>
      </c>
      <c r="BL44" s="49">
        <v>42374</v>
      </c>
      <c r="BM44" s="50">
        <v>1200599.79</v>
      </c>
      <c r="BN44" s="48" t="s">
        <v>30</v>
      </c>
      <c r="BO44" s="51" t="s">
        <v>27</v>
      </c>
      <c r="BP44" s="7"/>
      <c r="BQ44" s="7" t="str">
        <f>IFERROR(IF(BQ43&lt;'Interactive charts'!$BJ$1,BQ43+1,""),"")</f>
        <v/>
      </c>
      <c r="BR44" s="47" t="s">
        <v>31</v>
      </c>
      <c r="BS44" s="48" t="s">
        <v>31</v>
      </c>
      <c r="BT44" s="49" t="s">
        <v>31</v>
      </c>
      <c r="BU44" s="50" t="s">
        <v>31</v>
      </c>
      <c r="BV44" s="48" t="s">
        <v>31</v>
      </c>
      <c r="BW44" s="51" t="s">
        <v>31</v>
      </c>
      <c r="BX44" s="9"/>
      <c r="BY44" s="7" t="str">
        <f>IFERROR(IF(BY43&lt;'Interactive charts'!$BJ$1,BY43+1,""),"")</f>
        <v/>
      </c>
      <c r="BZ44" s="47" t="s">
        <v>31</v>
      </c>
      <c r="CA44" s="48" t="s">
        <v>31</v>
      </c>
      <c r="CB44" s="49" t="s">
        <v>31</v>
      </c>
      <c r="CC44" s="50" t="s">
        <v>31</v>
      </c>
      <c r="CD44" s="48" t="s">
        <v>31</v>
      </c>
      <c r="CE44" s="51" t="s">
        <v>31</v>
      </c>
      <c r="CF44" s="9"/>
      <c r="CG44" s="7" t="str">
        <f>IFERROR(IF(CG43&lt;'Interactive charts'!$BJ$1,CG43+1,""),"")</f>
        <v/>
      </c>
      <c r="CH44" s="47" t="s">
        <v>31</v>
      </c>
      <c r="CI44" s="48" t="s">
        <v>31</v>
      </c>
      <c r="CJ44" s="49" t="s">
        <v>31</v>
      </c>
      <c r="CK44" s="50" t="s">
        <v>31</v>
      </c>
      <c r="CL44" s="48" t="s">
        <v>31</v>
      </c>
      <c r="CM44" s="51" t="s">
        <v>31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199</v>
      </c>
      <c r="AG45" s="121">
        <v>46</v>
      </c>
      <c r="AH45" s="121"/>
      <c r="AI45" s="121">
        <v>56</v>
      </c>
      <c r="AJ45" s="121"/>
      <c r="AK45" s="121">
        <v>60</v>
      </c>
      <c r="AL45" s="121"/>
      <c r="AM45" s="121">
        <v>63</v>
      </c>
      <c r="AN45" s="121"/>
      <c r="AO45" s="121">
        <v>59</v>
      </c>
      <c r="AP45" s="121"/>
      <c r="AQ45" s="121"/>
      <c r="AR45" s="121"/>
      <c r="BI45" s="7">
        <f t="shared" si="0"/>
        <v>37</v>
      </c>
      <c r="BJ45" s="39" t="s">
        <v>146</v>
      </c>
      <c r="BK45" s="40" t="s">
        <v>137</v>
      </c>
      <c r="BL45" s="41">
        <v>42396</v>
      </c>
      <c r="BM45" s="42">
        <v>1150000</v>
      </c>
      <c r="BN45" s="40" t="s">
        <v>26</v>
      </c>
      <c r="BO45" s="43" t="s">
        <v>27</v>
      </c>
      <c r="BP45" s="7"/>
      <c r="BQ45" s="7" t="str">
        <f>IFERROR(IF(BQ44&lt;'Interactive charts'!$BJ$1,BQ44+1,""),"")</f>
        <v/>
      </c>
      <c r="BR45" s="39" t="s">
        <v>31</v>
      </c>
      <c r="BS45" s="40" t="s">
        <v>31</v>
      </c>
      <c r="BT45" s="41" t="s">
        <v>31</v>
      </c>
      <c r="BU45" s="42" t="s">
        <v>31</v>
      </c>
      <c r="BV45" s="40" t="s">
        <v>31</v>
      </c>
      <c r="BW45" s="43" t="s">
        <v>31</v>
      </c>
      <c r="BX45" s="9"/>
      <c r="BY45" s="7" t="str">
        <f>IFERROR(IF(BY44&lt;'Interactive charts'!$BJ$1,BY44+1,""),"")</f>
        <v/>
      </c>
      <c r="BZ45" s="39" t="s">
        <v>31</v>
      </c>
      <c r="CA45" s="40" t="s">
        <v>31</v>
      </c>
      <c r="CB45" s="41" t="s">
        <v>31</v>
      </c>
      <c r="CC45" s="42" t="s">
        <v>31</v>
      </c>
      <c r="CD45" s="40" t="s">
        <v>31</v>
      </c>
      <c r="CE45" s="43" t="s">
        <v>31</v>
      </c>
      <c r="CF45" s="9"/>
      <c r="CG45" s="7" t="str">
        <f>IFERROR(IF(CG44&lt;'Interactive charts'!$BJ$1,CG44+1,""),"")</f>
        <v/>
      </c>
      <c r="CH45" s="39" t="s">
        <v>31</v>
      </c>
      <c r="CI45" s="40" t="s">
        <v>31</v>
      </c>
      <c r="CJ45" s="41" t="s">
        <v>31</v>
      </c>
      <c r="CK45" s="42" t="s">
        <v>31</v>
      </c>
      <c r="CL45" s="40" t="s">
        <v>31</v>
      </c>
      <c r="CM45" s="43" t="s">
        <v>31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200</v>
      </c>
      <c r="AG46" s="116">
        <v>64</v>
      </c>
      <c r="AH46" s="116"/>
      <c r="AI46" s="116">
        <v>71</v>
      </c>
      <c r="AJ46" s="116"/>
      <c r="AK46" s="116">
        <v>77</v>
      </c>
      <c r="AL46" s="116"/>
      <c r="AM46" s="116">
        <v>64</v>
      </c>
      <c r="AN46" s="116"/>
      <c r="AO46" s="116">
        <v>70</v>
      </c>
      <c r="AP46" s="116"/>
      <c r="AQ46" s="116"/>
      <c r="AR46" s="116"/>
      <c r="BI46" s="7">
        <f t="shared" si="0"/>
        <v>38</v>
      </c>
      <c r="BJ46" s="47" t="s">
        <v>147</v>
      </c>
      <c r="BK46" s="48" t="s">
        <v>148</v>
      </c>
      <c r="BL46" s="49">
        <v>42381</v>
      </c>
      <c r="BM46" s="50">
        <v>1126745.49</v>
      </c>
      <c r="BN46" s="48" t="s">
        <v>30</v>
      </c>
      <c r="BO46" s="51" t="s">
        <v>27</v>
      </c>
      <c r="BP46" s="7"/>
      <c r="BQ46" s="7" t="str">
        <f>IFERROR(IF(BQ45&lt;'Interactive charts'!$BJ$1,BQ45+1,""),"")</f>
        <v/>
      </c>
      <c r="BR46" s="47" t="s">
        <v>31</v>
      </c>
      <c r="BS46" s="48" t="s">
        <v>31</v>
      </c>
      <c r="BT46" s="49" t="s">
        <v>31</v>
      </c>
      <c r="BU46" s="50" t="s">
        <v>31</v>
      </c>
      <c r="BV46" s="48" t="s">
        <v>31</v>
      </c>
      <c r="BW46" s="51" t="s">
        <v>31</v>
      </c>
      <c r="BX46" s="9"/>
      <c r="BY46" s="7" t="str">
        <f>IFERROR(IF(BY45&lt;'Interactive charts'!$BJ$1,BY45+1,""),"")</f>
        <v/>
      </c>
      <c r="BZ46" s="47" t="s">
        <v>31</v>
      </c>
      <c r="CA46" s="48" t="s">
        <v>31</v>
      </c>
      <c r="CB46" s="49" t="s">
        <v>31</v>
      </c>
      <c r="CC46" s="50" t="s">
        <v>31</v>
      </c>
      <c r="CD46" s="48" t="s">
        <v>31</v>
      </c>
      <c r="CE46" s="51" t="s">
        <v>31</v>
      </c>
      <c r="CF46" s="9"/>
      <c r="CG46" s="7" t="str">
        <f>IFERROR(IF(CG45&lt;'Interactive charts'!$BJ$1,CG45+1,""),"")</f>
        <v/>
      </c>
      <c r="CH46" s="47" t="s">
        <v>31</v>
      </c>
      <c r="CI46" s="48" t="s">
        <v>31</v>
      </c>
      <c r="CJ46" s="49" t="s">
        <v>31</v>
      </c>
      <c r="CK46" s="50" t="s">
        <v>31</v>
      </c>
      <c r="CL46" s="48" t="s">
        <v>31</v>
      </c>
      <c r="CM46" s="51" t="s">
        <v>31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201</v>
      </c>
      <c r="AG47" s="121">
        <v>86</v>
      </c>
      <c r="AH47" s="121"/>
      <c r="AI47" s="121">
        <v>60</v>
      </c>
      <c r="AJ47" s="121"/>
      <c r="AK47" s="121">
        <v>115</v>
      </c>
      <c r="AL47" s="121"/>
      <c r="AM47" s="121">
        <v>87</v>
      </c>
      <c r="AN47" s="121"/>
      <c r="AO47" s="121">
        <v>64</v>
      </c>
      <c r="AP47" s="121"/>
      <c r="AQ47" s="121"/>
      <c r="AR47" s="121"/>
      <c r="BI47" s="7">
        <f t="shared" si="0"/>
        <v>39</v>
      </c>
      <c r="BJ47" s="39" t="s">
        <v>149</v>
      </c>
      <c r="BK47" s="40" t="s">
        <v>150</v>
      </c>
      <c r="BL47" s="41">
        <v>42382</v>
      </c>
      <c r="BM47" s="42">
        <v>1072777.68</v>
      </c>
      <c r="BN47" s="40" t="s">
        <v>30</v>
      </c>
      <c r="BO47" s="43" t="s">
        <v>27</v>
      </c>
      <c r="BP47" s="7"/>
      <c r="BQ47" s="7" t="str">
        <f>IFERROR(IF(BQ46&lt;'Interactive charts'!$BJ$1,BQ46+1,""),"")</f>
        <v/>
      </c>
      <c r="BR47" s="39" t="s">
        <v>31</v>
      </c>
      <c r="BS47" s="40" t="s">
        <v>31</v>
      </c>
      <c r="BT47" s="41" t="s">
        <v>31</v>
      </c>
      <c r="BU47" s="42" t="s">
        <v>31</v>
      </c>
      <c r="BV47" s="40" t="s">
        <v>31</v>
      </c>
      <c r="BW47" s="43" t="s">
        <v>31</v>
      </c>
      <c r="BX47" s="9"/>
      <c r="BY47" s="7" t="str">
        <f>IFERROR(IF(BY46&lt;'Interactive charts'!$BJ$1,BY46+1,""),"")</f>
        <v/>
      </c>
      <c r="BZ47" s="39" t="s">
        <v>31</v>
      </c>
      <c r="CA47" s="40" t="s">
        <v>31</v>
      </c>
      <c r="CB47" s="41" t="s">
        <v>31</v>
      </c>
      <c r="CC47" s="42" t="s">
        <v>31</v>
      </c>
      <c r="CD47" s="40" t="s">
        <v>31</v>
      </c>
      <c r="CE47" s="43" t="s">
        <v>31</v>
      </c>
      <c r="CF47" s="9"/>
      <c r="CG47" s="7" t="str">
        <f>IFERROR(IF(CG46&lt;'Interactive charts'!$BJ$1,CG46+1,""),"")</f>
        <v/>
      </c>
      <c r="CH47" s="39" t="s">
        <v>31</v>
      </c>
      <c r="CI47" s="40" t="s">
        <v>31</v>
      </c>
      <c r="CJ47" s="41" t="s">
        <v>31</v>
      </c>
      <c r="CK47" s="42" t="s">
        <v>31</v>
      </c>
      <c r="CL47" s="40" t="s">
        <v>31</v>
      </c>
      <c r="CM47" s="43" t="s">
        <v>31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202</v>
      </c>
      <c r="AG48" s="116">
        <v>54</v>
      </c>
      <c r="AH48" s="116"/>
      <c r="AI48" s="116">
        <v>66</v>
      </c>
      <c r="AJ48" s="116"/>
      <c r="AK48" s="116">
        <v>94</v>
      </c>
      <c r="AL48" s="116"/>
      <c r="AM48" s="116">
        <v>104</v>
      </c>
      <c r="AN48" s="116"/>
      <c r="AO48" s="116">
        <v>75</v>
      </c>
      <c r="AP48" s="116"/>
      <c r="AQ48" s="116"/>
      <c r="AR48" s="116"/>
      <c r="BI48" s="7">
        <f t="shared" si="0"/>
        <v>40</v>
      </c>
      <c r="BJ48" s="47" t="s">
        <v>151</v>
      </c>
      <c r="BK48" s="48" t="s">
        <v>152</v>
      </c>
      <c r="BL48" s="49">
        <v>42395</v>
      </c>
      <c r="BM48" s="50">
        <v>1053124.3400000001</v>
      </c>
      <c r="BN48" s="48" t="s">
        <v>30</v>
      </c>
      <c r="BO48" s="51" t="s">
        <v>27</v>
      </c>
      <c r="BP48" s="7"/>
      <c r="BQ48" s="7" t="str">
        <f>IFERROR(IF(BQ47&lt;'Interactive charts'!$BJ$1,BQ47+1,""),"")</f>
        <v/>
      </c>
      <c r="BR48" s="47" t="s">
        <v>31</v>
      </c>
      <c r="BS48" s="48" t="s">
        <v>31</v>
      </c>
      <c r="BT48" s="49" t="s">
        <v>31</v>
      </c>
      <c r="BU48" s="50" t="s">
        <v>31</v>
      </c>
      <c r="BV48" s="48" t="s">
        <v>31</v>
      </c>
      <c r="BW48" s="51" t="s">
        <v>31</v>
      </c>
      <c r="BX48" s="9"/>
      <c r="BY48" s="7" t="str">
        <f>IFERROR(IF(BY47&lt;'Interactive charts'!$BJ$1,BY47+1,""),"")</f>
        <v/>
      </c>
      <c r="BZ48" s="47" t="s">
        <v>31</v>
      </c>
      <c r="CA48" s="48" t="s">
        <v>31</v>
      </c>
      <c r="CB48" s="49" t="s">
        <v>31</v>
      </c>
      <c r="CC48" s="50" t="s">
        <v>31</v>
      </c>
      <c r="CD48" s="48" t="s">
        <v>31</v>
      </c>
      <c r="CE48" s="51" t="s">
        <v>31</v>
      </c>
      <c r="CF48" s="9"/>
      <c r="CG48" s="7" t="str">
        <f>IFERROR(IF(CG47&lt;'Interactive charts'!$BJ$1,CG47+1,""),"")</f>
        <v/>
      </c>
      <c r="CH48" s="47" t="s">
        <v>31</v>
      </c>
      <c r="CI48" s="48" t="s">
        <v>31</v>
      </c>
      <c r="CJ48" s="49" t="s">
        <v>31</v>
      </c>
      <c r="CK48" s="50" t="s">
        <v>31</v>
      </c>
      <c r="CL48" s="48" t="s">
        <v>31</v>
      </c>
      <c r="CM48" s="51" t="s">
        <v>31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203</v>
      </c>
      <c r="AG49" s="121">
        <v>65</v>
      </c>
      <c r="AH49" s="121"/>
      <c r="AI49" s="121">
        <v>63</v>
      </c>
      <c r="AJ49" s="121"/>
      <c r="AK49" s="121">
        <v>112</v>
      </c>
      <c r="AL49" s="121"/>
      <c r="AM49" s="121">
        <v>83</v>
      </c>
      <c r="AN49" s="121"/>
      <c r="AO49" s="121">
        <v>78</v>
      </c>
      <c r="AP49" s="121"/>
      <c r="AQ49" s="121"/>
      <c r="AR49" s="121"/>
      <c r="BI49" s="7">
        <f t="shared" si="0"/>
        <v>41</v>
      </c>
      <c r="BJ49" s="39" t="s">
        <v>153</v>
      </c>
      <c r="BK49" s="40" t="s">
        <v>154</v>
      </c>
      <c r="BL49" s="41">
        <v>42382</v>
      </c>
      <c r="BM49" s="42">
        <v>1052374.73</v>
      </c>
      <c r="BN49" s="40" t="s">
        <v>30</v>
      </c>
      <c r="BO49" s="43" t="s">
        <v>27</v>
      </c>
      <c r="BP49" s="7"/>
      <c r="BQ49" s="7" t="str">
        <f>IFERROR(IF(BQ48&lt;'Interactive charts'!$BJ$1,BQ48+1,""),"")</f>
        <v/>
      </c>
      <c r="BR49" s="39" t="s">
        <v>31</v>
      </c>
      <c r="BS49" s="40" t="s">
        <v>31</v>
      </c>
      <c r="BT49" s="41" t="s">
        <v>31</v>
      </c>
      <c r="BU49" s="42" t="s">
        <v>31</v>
      </c>
      <c r="BV49" s="40" t="s">
        <v>31</v>
      </c>
      <c r="BW49" s="43" t="s">
        <v>31</v>
      </c>
      <c r="BX49" s="9"/>
      <c r="BY49" s="7" t="str">
        <f>IFERROR(IF(BY48&lt;'Interactive charts'!$BJ$1,BY48+1,""),"")</f>
        <v/>
      </c>
      <c r="BZ49" s="39" t="s">
        <v>31</v>
      </c>
      <c r="CA49" s="40" t="s">
        <v>31</v>
      </c>
      <c r="CB49" s="41" t="s">
        <v>31</v>
      </c>
      <c r="CC49" s="42" t="s">
        <v>31</v>
      </c>
      <c r="CD49" s="40" t="s">
        <v>31</v>
      </c>
      <c r="CE49" s="43" t="s">
        <v>31</v>
      </c>
      <c r="CF49" s="9"/>
      <c r="CG49" s="7" t="str">
        <f>IFERROR(IF(CG48&lt;'Interactive charts'!$BJ$1,CG48+1,""),"")</f>
        <v/>
      </c>
      <c r="CH49" s="39" t="s">
        <v>31</v>
      </c>
      <c r="CI49" s="40" t="s">
        <v>31</v>
      </c>
      <c r="CJ49" s="41" t="s">
        <v>31</v>
      </c>
      <c r="CK49" s="42" t="s">
        <v>31</v>
      </c>
      <c r="CL49" s="40" t="s">
        <v>31</v>
      </c>
      <c r="CM49" s="43" t="s">
        <v>31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204</v>
      </c>
      <c r="AG50" s="116">
        <v>44</v>
      </c>
      <c r="AH50" s="116"/>
      <c r="AI50" s="116">
        <v>63</v>
      </c>
      <c r="AJ50" s="116"/>
      <c r="AK50" s="116">
        <v>70</v>
      </c>
      <c r="AL50" s="116"/>
      <c r="AM50" s="116">
        <v>62</v>
      </c>
      <c r="AN50" s="116"/>
      <c r="AO50" s="116">
        <v>64</v>
      </c>
      <c r="AP50" s="116"/>
      <c r="AQ50" s="116"/>
      <c r="AR50" s="116"/>
      <c r="BI50" s="7">
        <f t="shared" si="0"/>
        <v>42</v>
      </c>
      <c r="BJ50" s="47" t="s">
        <v>155</v>
      </c>
      <c r="BK50" s="48" t="s">
        <v>156</v>
      </c>
      <c r="BL50" s="49">
        <v>42376</v>
      </c>
      <c r="BM50" s="50">
        <v>986814.74</v>
      </c>
      <c r="BN50" s="48" t="s">
        <v>30</v>
      </c>
      <c r="BO50" s="51" t="s">
        <v>27</v>
      </c>
      <c r="BP50" s="7"/>
      <c r="BQ50" s="7" t="str">
        <f>IFERROR(IF(BQ49&lt;'Interactive charts'!$BJ$1,BQ49+1,""),"")</f>
        <v/>
      </c>
      <c r="BR50" s="47" t="s">
        <v>31</v>
      </c>
      <c r="BS50" s="48" t="s">
        <v>31</v>
      </c>
      <c r="BT50" s="49" t="s">
        <v>31</v>
      </c>
      <c r="BU50" s="50" t="s">
        <v>31</v>
      </c>
      <c r="BV50" s="48" t="s">
        <v>31</v>
      </c>
      <c r="BW50" s="51" t="s">
        <v>31</v>
      </c>
      <c r="BX50" s="9"/>
      <c r="BY50" s="7" t="str">
        <f>IFERROR(IF(BY49&lt;'Interactive charts'!$BJ$1,BY49+1,""),"")</f>
        <v/>
      </c>
      <c r="BZ50" s="47" t="s">
        <v>31</v>
      </c>
      <c r="CA50" s="48" t="s">
        <v>31</v>
      </c>
      <c r="CB50" s="49" t="s">
        <v>31</v>
      </c>
      <c r="CC50" s="50" t="s">
        <v>31</v>
      </c>
      <c r="CD50" s="48" t="s">
        <v>31</v>
      </c>
      <c r="CE50" s="51" t="s">
        <v>31</v>
      </c>
      <c r="CF50" s="9"/>
      <c r="CG50" s="7" t="str">
        <f>IFERROR(IF(CG49&lt;'Interactive charts'!$BJ$1,CG49+1,""),"")</f>
        <v/>
      </c>
      <c r="CH50" s="47" t="s">
        <v>31</v>
      </c>
      <c r="CI50" s="48" t="s">
        <v>31</v>
      </c>
      <c r="CJ50" s="49" t="s">
        <v>31</v>
      </c>
      <c r="CK50" s="50" t="s">
        <v>31</v>
      </c>
      <c r="CL50" s="48" t="s">
        <v>31</v>
      </c>
      <c r="CM50" s="51" t="s">
        <v>31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205</v>
      </c>
      <c r="AG51" s="121">
        <v>46</v>
      </c>
      <c r="AH51" s="121"/>
      <c r="AI51" s="121">
        <v>77</v>
      </c>
      <c r="AJ51" s="121"/>
      <c r="AK51" s="121">
        <v>103</v>
      </c>
      <c r="AL51" s="121"/>
      <c r="AM51" s="121">
        <v>78</v>
      </c>
      <c r="AN51" s="121"/>
      <c r="AO51" s="121">
        <v>59</v>
      </c>
      <c r="AP51" s="121"/>
      <c r="AQ51" s="121"/>
      <c r="AR51" s="121"/>
      <c r="BI51" s="7">
        <f t="shared" si="0"/>
        <v>43</v>
      </c>
      <c r="BJ51" s="39" t="s">
        <v>157</v>
      </c>
      <c r="BK51" s="40" t="s">
        <v>158</v>
      </c>
      <c r="BL51" s="41">
        <v>42374</v>
      </c>
      <c r="BM51" s="42">
        <v>950000</v>
      </c>
      <c r="BN51" s="40" t="s">
        <v>26</v>
      </c>
      <c r="BO51" s="43" t="s">
        <v>27</v>
      </c>
      <c r="BP51" s="7"/>
      <c r="BQ51" s="7" t="str">
        <f>IFERROR(IF(BQ50&lt;'Interactive charts'!$BJ$1,BQ50+1,""),"")</f>
        <v/>
      </c>
      <c r="BR51" s="39" t="s">
        <v>31</v>
      </c>
      <c r="BS51" s="40" t="s">
        <v>31</v>
      </c>
      <c r="BT51" s="41" t="s">
        <v>31</v>
      </c>
      <c r="BU51" s="42" t="s">
        <v>31</v>
      </c>
      <c r="BV51" s="40" t="s">
        <v>31</v>
      </c>
      <c r="BW51" s="43" t="s">
        <v>31</v>
      </c>
      <c r="BX51" s="9"/>
      <c r="BY51" s="7" t="str">
        <f>IFERROR(IF(BY50&lt;'Interactive charts'!$BJ$1,BY50+1,""),"")</f>
        <v/>
      </c>
      <c r="BZ51" s="39" t="s">
        <v>31</v>
      </c>
      <c r="CA51" s="40" t="s">
        <v>31</v>
      </c>
      <c r="CB51" s="41" t="s">
        <v>31</v>
      </c>
      <c r="CC51" s="42" t="s">
        <v>31</v>
      </c>
      <c r="CD51" s="40" t="s">
        <v>31</v>
      </c>
      <c r="CE51" s="43" t="s">
        <v>31</v>
      </c>
      <c r="CF51" s="9"/>
      <c r="CG51" s="7" t="str">
        <f>IFERROR(IF(CG50&lt;'Interactive charts'!$BJ$1,CG50+1,""),"")</f>
        <v/>
      </c>
      <c r="CH51" s="39" t="s">
        <v>31</v>
      </c>
      <c r="CI51" s="40" t="s">
        <v>31</v>
      </c>
      <c r="CJ51" s="41" t="s">
        <v>31</v>
      </c>
      <c r="CK51" s="42" t="s">
        <v>31</v>
      </c>
      <c r="CL51" s="40" t="s">
        <v>31</v>
      </c>
      <c r="CM51" s="43" t="s">
        <v>31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206</v>
      </c>
      <c r="AG52" s="116">
        <v>34</v>
      </c>
      <c r="AH52" s="116"/>
      <c r="AI52" s="116">
        <v>57</v>
      </c>
      <c r="AJ52" s="116"/>
      <c r="AK52" s="116">
        <v>71</v>
      </c>
      <c r="AL52" s="116"/>
      <c r="AM52" s="116">
        <v>56</v>
      </c>
      <c r="AN52" s="116"/>
      <c r="AO52" s="116">
        <v>71</v>
      </c>
      <c r="AP52" s="116"/>
      <c r="AQ52" s="116"/>
      <c r="AR52" s="116"/>
      <c r="BI52" s="7">
        <f t="shared" si="0"/>
        <v>44</v>
      </c>
      <c r="BJ52" s="47" t="s">
        <v>159</v>
      </c>
      <c r="BK52" s="48" t="s">
        <v>160</v>
      </c>
      <c r="BL52" s="49">
        <v>42374</v>
      </c>
      <c r="BM52" s="50">
        <v>935133.65</v>
      </c>
      <c r="BN52" s="48" t="s">
        <v>30</v>
      </c>
      <c r="BO52" s="51" t="s">
        <v>27</v>
      </c>
      <c r="BP52" s="7"/>
      <c r="BQ52" s="7" t="str">
        <f>IFERROR(IF(BQ51&lt;'Interactive charts'!$BJ$1,BQ51+1,""),"")</f>
        <v/>
      </c>
      <c r="BR52" s="47" t="s">
        <v>31</v>
      </c>
      <c r="BS52" s="48" t="s">
        <v>31</v>
      </c>
      <c r="BT52" s="49" t="s">
        <v>31</v>
      </c>
      <c r="BU52" s="50" t="s">
        <v>31</v>
      </c>
      <c r="BV52" s="48" t="s">
        <v>31</v>
      </c>
      <c r="BW52" s="51" t="s">
        <v>31</v>
      </c>
      <c r="BX52" s="9"/>
      <c r="BY52" s="7" t="str">
        <f>IFERROR(IF(BY51&lt;'Interactive charts'!$BJ$1,BY51+1,""),"")</f>
        <v/>
      </c>
      <c r="BZ52" s="47" t="s">
        <v>31</v>
      </c>
      <c r="CA52" s="48" t="s">
        <v>31</v>
      </c>
      <c r="CB52" s="49" t="s">
        <v>31</v>
      </c>
      <c r="CC52" s="50" t="s">
        <v>31</v>
      </c>
      <c r="CD52" s="48" t="s">
        <v>31</v>
      </c>
      <c r="CE52" s="51" t="s">
        <v>31</v>
      </c>
      <c r="CF52" s="9"/>
      <c r="CG52" s="7" t="str">
        <f>IFERROR(IF(CG51&lt;'Interactive charts'!$BJ$1,CG51+1,""),"")</f>
        <v/>
      </c>
      <c r="CH52" s="47" t="s">
        <v>31</v>
      </c>
      <c r="CI52" s="48" t="s">
        <v>31</v>
      </c>
      <c r="CJ52" s="49" t="s">
        <v>31</v>
      </c>
      <c r="CK52" s="50" t="s">
        <v>31</v>
      </c>
      <c r="CL52" s="48" t="s">
        <v>31</v>
      </c>
      <c r="CM52" s="51" t="s">
        <v>31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207</v>
      </c>
      <c r="AG53" s="121">
        <v>47</v>
      </c>
      <c r="AH53" s="121"/>
      <c r="AI53" s="121">
        <v>93</v>
      </c>
      <c r="AJ53" s="121"/>
      <c r="AK53" s="121">
        <v>53</v>
      </c>
      <c r="AL53" s="121"/>
      <c r="AM53" s="121">
        <v>57</v>
      </c>
      <c r="AN53" s="121"/>
      <c r="AO53" s="121">
        <v>110</v>
      </c>
      <c r="AP53" s="121"/>
      <c r="AQ53" s="121"/>
      <c r="AR53" s="121"/>
      <c r="BI53" s="7">
        <f t="shared" si="0"/>
        <v>45</v>
      </c>
      <c r="BJ53" s="39" t="s">
        <v>161</v>
      </c>
      <c r="BK53" s="40" t="s">
        <v>162</v>
      </c>
      <c r="BL53" s="41">
        <v>42383</v>
      </c>
      <c r="BM53" s="42">
        <v>924922.68</v>
      </c>
      <c r="BN53" s="40" t="s">
        <v>30</v>
      </c>
      <c r="BO53" s="43" t="s">
        <v>27</v>
      </c>
      <c r="BP53" s="7"/>
      <c r="BQ53" s="7" t="str">
        <f>IFERROR(IF(BQ52&lt;'Interactive charts'!$BJ$1,BQ52+1,""),"")</f>
        <v/>
      </c>
      <c r="BR53" s="39" t="s">
        <v>31</v>
      </c>
      <c r="BS53" s="40" t="s">
        <v>31</v>
      </c>
      <c r="BT53" s="41" t="s">
        <v>31</v>
      </c>
      <c r="BU53" s="42" t="s">
        <v>31</v>
      </c>
      <c r="BV53" s="40" t="s">
        <v>31</v>
      </c>
      <c r="BW53" s="43" t="s">
        <v>31</v>
      </c>
      <c r="BX53" s="9"/>
      <c r="BY53" s="7" t="str">
        <f>IFERROR(IF(BY52&lt;'Interactive charts'!$BJ$1,BY52+1,""),"")</f>
        <v/>
      </c>
      <c r="BZ53" s="39" t="s">
        <v>31</v>
      </c>
      <c r="CA53" s="40" t="s">
        <v>31</v>
      </c>
      <c r="CB53" s="41" t="s">
        <v>31</v>
      </c>
      <c r="CC53" s="42" t="s">
        <v>31</v>
      </c>
      <c r="CD53" s="40" t="s">
        <v>31</v>
      </c>
      <c r="CE53" s="43" t="s">
        <v>31</v>
      </c>
      <c r="CF53" s="9"/>
      <c r="CG53" s="7" t="str">
        <f>IFERROR(IF(CG52&lt;'Interactive charts'!$BJ$1,CG52+1,""),"")</f>
        <v/>
      </c>
      <c r="CH53" s="39" t="s">
        <v>31</v>
      </c>
      <c r="CI53" s="40" t="s">
        <v>31</v>
      </c>
      <c r="CJ53" s="41" t="s">
        <v>31</v>
      </c>
      <c r="CK53" s="42" t="s">
        <v>31</v>
      </c>
      <c r="CL53" s="40" t="s">
        <v>31</v>
      </c>
      <c r="CM53" s="43" t="s">
        <v>31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>
        <f t="shared" si="0"/>
        <v>46</v>
      </c>
      <c r="BJ54" s="47" t="s">
        <v>163</v>
      </c>
      <c r="BK54" s="48" t="s">
        <v>164</v>
      </c>
      <c r="BL54" s="49">
        <v>42380</v>
      </c>
      <c r="BM54" s="50">
        <v>920732.86</v>
      </c>
      <c r="BN54" s="48" t="s">
        <v>30</v>
      </c>
      <c r="BO54" s="51" t="s">
        <v>27</v>
      </c>
      <c r="BP54" s="7"/>
      <c r="BQ54" s="7" t="str">
        <f>IFERROR(IF(BQ53&lt;'Interactive charts'!$BJ$1,BQ53+1,""),"")</f>
        <v/>
      </c>
      <c r="BR54" s="47" t="s">
        <v>31</v>
      </c>
      <c r="BS54" s="48" t="s">
        <v>31</v>
      </c>
      <c r="BT54" s="49" t="s">
        <v>31</v>
      </c>
      <c r="BU54" s="50" t="s">
        <v>31</v>
      </c>
      <c r="BV54" s="48" t="s">
        <v>31</v>
      </c>
      <c r="BW54" s="51" t="s">
        <v>31</v>
      </c>
      <c r="BX54" s="9"/>
      <c r="BY54" s="7" t="str">
        <f>IFERROR(IF(BY53&lt;'Interactive charts'!$BJ$1,BY53+1,""),"")</f>
        <v/>
      </c>
      <c r="BZ54" s="47" t="s">
        <v>31</v>
      </c>
      <c r="CA54" s="48" t="s">
        <v>31</v>
      </c>
      <c r="CB54" s="49" t="s">
        <v>31</v>
      </c>
      <c r="CC54" s="50" t="s">
        <v>31</v>
      </c>
      <c r="CD54" s="48" t="s">
        <v>31</v>
      </c>
      <c r="CE54" s="51" t="s">
        <v>31</v>
      </c>
      <c r="CF54" s="9"/>
      <c r="CG54" s="7" t="str">
        <f>IFERROR(IF(CG53&lt;'Interactive charts'!$BJ$1,CG53+1,""),"")</f>
        <v/>
      </c>
      <c r="CH54" s="47" t="s">
        <v>31</v>
      </c>
      <c r="CI54" s="48" t="s">
        <v>31</v>
      </c>
      <c r="CJ54" s="49" t="s">
        <v>31</v>
      </c>
      <c r="CK54" s="50" t="s">
        <v>31</v>
      </c>
      <c r="CL54" s="48" t="s">
        <v>31</v>
      </c>
      <c r="CM54" s="51" t="s">
        <v>31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>
        <f t="shared" si="0"/>
        <v>47</v>
      </c>
      <c r="BJ55" s="39" t="s">
        <v>165</v>
      </c>
      <c r="BK55" s="40" t="s">
        <v>166</v>
      </c>
      <c r="BL55" s="41">
        <v>42374</v>
      </c>
      <c r="BM55" s="42">
        <v>920000</v>
      </c>
      <c r="BN55" s="40" t="s">
        <v>26</v>
      </c>
      <c r="BO55" s="43" t="s">
        <v>27</v>
      </c>
      <c r="BP55" s="7"/>
      <c r="BQ55" s="7" t="str">
        <f>IFERROR(IF(BQ54&lt;'Interactive charts'!$BJ$1,BQ54+1,""),"")</f>
        <v/>
      </c>
      <c r="BR55" s="39" t="s">
        <v>31</v>
      </c>
      <c r="BS55" s="40" t="s">
        <v>31</v>
      </c>
      <c r="BT55" s="41" t="s">
        <v>31</v>
      </c>
      <c r="BU55" s="42" t="s">
        <v>31</v>
      </c>
      <c r="BV55" s="40" t="s">
        <v>31</v>
      </c>
      <c r="BW55" s="43" t="s">
        <v>31</v>
      </c>
      <c r="BX55" s="9"/>
      <c r="BY55" s="7" t="str">
        <f>IFERROR(IF(BY54&lt;'Interactive charts'!$BJ$1,BY54+1,""),"")</f>
        <v/>
      </c>
      <c r="BZ55" s="39" t="s">
        <v>31</v>
      </c>
      <c r="CA55" s="40" t="s">
        <v>31</v>
      </c>
      <c r="CB55" s="41" t="s">
        <v>31</v>
      </c>
      <c r="CC55" s="42" t="s">
        <v>31</v>
      </c>
      <c r="CD55" s="40" t="s">
        <v>31</v>
      </c>
      <c r="CE55" s="43" t="s">
        <v>31</v>
      </c>
      <c r="CF55" s="9"/>
      <c r="CG55" s="7" t="str">
        <f>IFERROR(IF(CG54&lt;'Interactive charts'!$BJ$1,CG54+1,""),"")</f>
        <v/>
      </c>
      <c r="CH55" s="39" t="s">
        <v>31</v>
      </c>
      <c r="CI55" s="40" t="s">
        <v>31</v>
      </c>
      <c r="CJ55" s="41" t="s">
        <v>31</v>
      </c>
      <c r="CK55" s="42" t="s">
        <v>31</v>
      </c>
      <c r="CL55" s="40" t="s">
        <v>31</v>
      </c>
      <c r="CM55" s="43" t="s">
        <v>31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>
        <f t="shared" si="0"/>
        <v>48</v>
      </c>
      <c r="BJ56" s="47" t="s">
        <v>167</v>
      </c>
      <c r="BK56" s="48" t="s">
        <v>168</v>
      </c>
      <c r="BL56" s="49">
        <v>42391</v>
      </c>
      <c r="BM56" s="50">
        <v>911000</v>
      </c>
      <c r="BN56" s="48" t="s">
        <v>30</v>
      </c>
      <c r="BO56" s="51">
        <v>638</v>
      </c>
      <c r="BP56" s="7"/>
      <c r="BQ56" s="7" t="str">
        <f>IFERROR(IF(BQ55&lt;'Interactive charts'!$BJ$1,BQ55+1,""),"")</f>
        <v/>
      </c>
      <c r="BR56" s="47" t="s">
        <v>31</v>
      </c>
      <c r="BS56" s="48" t="s">
        <v>31</v>
      </c>
      <c r="BT56" s="49" t="s">
        <v>31</v>
      </c>
      <c r="BU56" s="50" t="s">
        <v>31</v>
      </c>
      <c r="BV56" s="48" t="s">
        <v>31</v>
      </c>
      <c r="BW56" s="51" t="s">
        <v>31</v>
      </c>
      <c r="BX56" s="9"/>
      <c r="BY56" s="7" t="str">
        <f>IFERROR(IF(BY55&lt;'Interactive charts'!$BJ$1,BY55+1,""),"")</f>
        <v/>
      </c>
      <c r="BZ56" s="47" t="s">
        <v>31</v>
      </c>
      <c r="CA56" s="48" t="s">
        <v>31</v>
      </c>
      <c r="CB56" s="49" t="s">
        <v>31</v>
      </c>
      <c r="CC56" s="50" t="s">
        <v>31</v>
      </c>
      <c r="CD56" s="48" t="s">
        <v>31</v>
      </c>
      <c r="CE56" s="51" t="s">
        <v>31</v>
      </c>
      <c r="CF56" s="9"/>
      <c r="CG56" s="7" t="str">
        <f>IFERROR(IF(CG55&lt;'Interactive charts'!$BJ$1,CG55+1,""),"")</f>
        <v/>
      </c>
      <c r="CH56" s="47" t="s">
        <v>31</v>
      </c>
      <c r="CI56" s="48" t="s">
        <v>31</v>
      </c>
      <c r="CJ56" s="49" t="s">
        <v>31</v>
      </c>
      <c r="CK56" s="50" t="s">
        <v>31</v>
      </c>
      <c r="CL56" s="48" t="s">
        <v>31</v>
      </c>
      <c r="CM56" s="51" t="s">
        <v>31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>
        <f t="shared" si="0"/>
        <v>49</v>
      </c>
      <c r="BJ57" s="39" t="s">
        <v>169</v>
      </c>
      <c r="BK57" s="40" t="s">
        <v>170</v>
      </c>
      <c r="BL57" s="41">
        <v>42389</v>
      </c>
      <c r="BM57" s="42">
        <v>900000</v>
      </c>
      <c r="BN57" s="40" t="s">
        <v>30</v>
      </c>
      <c r="BO57" s="43">
        <v>791</v>
      </c>
      <c r="BP57" s="7"/>
      <c r="BQ57" s="7" t="str">
        <f>IFERROR(IF(BQ56&lt;'Interactive charts'!$BJ$1,BQ56+1,""),"")</f>
        <v/>
      </c>
      <c r="BR57" s="39" t="s">
        <v>31</v>
      </c>
      <c r="BS57" s="40" t="s">
        <v>31</v>
      </c>
      <c r="BT57" s="41" t="s">
        <v>31</v>
      </c>
      <c r="BU57" s="42" t="s">
        <v>31</v>
      </c>
      <c r="BV57" s="40" t="s">
        <v>31</v>
      </c>
      <c r="BW57" s="43" t="s">
        <v>31</v>
      </c>
      <c r="BX57" s="9"/>
      <c r="BY57" s="7" t="str">
        <f>IFERROR(IF(BY56&lt;'Interactive charts'!$BJ$1,BY56+1,""),"")</f>
        <v/>
      </c>
      <c r="BZ57" s="39" t="s">
        <v>31</v>
      </c>
      <c r="CA57" s="40" t="s">
        <v>31</v>
      </c>
      <c r="CB57" s="41" t="s">
        <v>31</v>
      </c>
      <c r="CC57" s="42" t="s">
        <v>31</v>
      </c>
      <c r="CD57" s="40" t="s">
        <v>31</v>
      </c>
      <c r="CE57" s="43" t="s">
        <v>31</v>
      </c>
      <c r="CF57" s="9"/>
      <c r="CG57" s="7" t="str">
        <f>IFERROR(IF(CG56&lt;'Interactive charts'!$BJ$1,CG56+1,""),"")</f>
        <v/>
      </c>
      <c r="CH57" s="39" t="s">
        <v>31</v>
      </c>
      <c r="CI57" s="40" t="s">
        <v>31</v>
      </c>
      <c r="CJ57" s="41" t="s">
        <v>31</v>
      </c>
      <c r="CK57" s="42" t="s">
        <v>31</v>
      </c>
      <c r="CL57" s="40" t="s">
        <v>31</v>
      </c>
      <c r="CM57" s="43" t="s">
        <v>31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>
        <f t="shared" si="0"/>
        <v>50</v>
      </c>
      <c r="BJ58" s="47" t="s">
        <v>171</v>
      </c>
      <c r="BK58" s="48" t="s">
        <v>172</v>
      </c>
      <c r="BL58" s="49">
        <v>42396</v>
      </c>
      <c r="BM58" s="50">
        <v>879177.34</v>
      </c>
      <c r="BN58" s="48" t="s">
        <v>30</v>
      </c>
      <c r="BO58" s="51" t="s">
        <v>27</v>
      </c>
      <c r="BP58" s="7"/>
      <c r="BQ58" s="7" t="str">
        <f>IFERROR(IF(BQ57&lt;'Interactive charts'!$BJ$1,BQ57+1,""),"")</f>
        <v/>
      </c>
      <c r="BR58" s="47" t="s">
        <v>31</v>
      </c>
      <c r="BS58" s="48" t="s">
        <v>31</v>
      </c>
      <c r="BT58" s="49" t="s">
        <v>31</v>
      </c>
      <c r="BU58" s="50" t="s">
        <v>31</v>
      </c>
      <c r="BV58" s="48" t="s">
        <v>31</v>
      </c>
      <c r="BW58" s="51" t="s">
        <v>31</v>
      </c>
      <c r="BX58" s="9"/>
      <c r="BY58" s="7" t="str">
        <f>IFERROR(IF(BY57&lt;'Interactive charts'!$BJ$1,BY57+1,""),"")</f>
        <v/>
      </c>
      <c r="BZ58" s="47" t="s">
        <v>31</v>
      </c>
      <c r="CA58" s="48" t="s">
        <v>31</v>
      </c>
      <c r="CB58" s="49" t="s">
        <v>31</v>
      </c>
      <c r="CC58" s="50" t="s">
        <v>31</v>
      </c>
      <c r="CD58" s="48" t="s">
        <v>31</v>
      </c>
      <c r="CE58" s="51" t="s">
        <v>31</v>
      </c>
      <c r="CF58" s="9"/>
      <c r="CG58" s="7" t="str">
        <f>IFERROR(IF(CG57&lt;'Interactive charts'!$BJ$1,CG57+1,""),"")</f>
        <v/>
      </c>
      <c r="CH58" s="47" t="s">
        <v>31</v>
      </c>
      <c r="CI58" s="48" t="s">
        <v>31</v>
      </c>
      <c r="CJ58" s="49" t="s">
        <v>31</v>
      </c>
      <c r="CK58" s="50" t="s">
        <v>31</v>
      </c>
      <c r="CL58" s="48" t="s">
        <v>31</v>
      </c>
      <c r="CM58" s="51" t="s">
        <v>31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>
        <f t="shared" si="0"/>
        <v>51</v>
      </c>
      <c r="BJ59" s="39" t="s">
        <v>173</v>
      </c>
      <c r="BK59" s="40" t="s">
        <v>174</v>
      </c>
      <c r="BL59" s="41">
        <v>42397</v>
      </c>
      <c r="BM59" s="42">
        <v>875000</v>
      </c>
      <c r="BN59" s="40" t="s">
        <v>30</v>
      </c>
      <c r="BO59" s="43">
        <v>614</v>
      </c>
      <c r="BP59" s="7"/>
      <c r="BQ59" s="7" t="str">
        <f>IFERROR(IF(BQ58&lt;'Interactive charts'!$BJ$1,BQ58+1,""),"")</f>
        <v/>
      </c>
      <c r="BR59" s="39" t="s">
        <v>31</v>
      </c>
      <c r="BS59" s="40" t="s">
        <v>31</v>
      </c>
      <c r="BT59" s="41" t="s">
        <v>31</v>
      </c>
      <c r="BU59" s="42" t="s">
        <v>31</v>
      </c>
      <c r="BV59" s="40" t="s">
        <v>31</v>
      </c>
      <c r="BW59" s="43" t="s">
        <v>31</v>
      </c>
      <c r="BX59" s="9"/>
      <c r="BY59" s="7" t="str">
        <f>IFERROR(IF(BY58&lt;'Interactive charts'!$BJ$1,BY58+1,""),"")</f>
        <v/>
      </c>
      <c r="BZ59" s="39" t="s">
        <v>31</v>
      </c>
      <c r="CA59" s="40" t="s">
        <v>31</v>
      </c>
      <c r="CB59" s="41" t="s">
        <v>31</v>
      </c>
      <c r="CC59" s="42" t="s">
        <v>31</v>
      </c>
      <c r="CD59" s="40" t="s">
        <v>31</v>
      </c>
      <c r="CE59" s="43" t="s">
        <v>31</v>
      </c>
      <c r="CF59" s="9"/>
      <c r="CG59" s="7" t="str">
        <f>IFERROR(IF(CG58&lt;'Interactive charts'!$BJ$1,CG58+1,""),"")</f>
        <v/>
      </c>
      <c r="CH59" s="39" t="s">
        <v>31</v>
      </c>
      <c r="CI59" s="40" t="s">
        <v>31</v>
      </c>
      <c r="CJ59" s="41" t="s">
        <v>31</v>
      </c>
      <c r="CK59" s="42" t="s">
        <v>31</v>
      </c>
      <c r="CL59" s="40" t="s">
        <v>31</v>
      </c>
      <c r="CM59" s="43" t="s">
        <v>31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>
        <f t="shared" si="0"/>
        <v>52</v>
      </c>
      <c r="BJ60" s="47" t="s">
        <v>175</v>
      </c>
      <c r="BK60" s="48" t="s">
        <v>176</v>
      </c>
      <c r="BL60" s="49">
        <v>42384</v>
      </c>
      <c r="BM60" s="50">
        <v>858760.16</v>
      </c>
      <c r="BN60" s="48" t="s">
        <v>30</v>
      </c>
      <c r="BO60" s="51" t="s">
        <v>27</v>
      </c>
      <c r="BP60" s="7"/>
      <c r="BQ60" s="7" t="str">
        <f>IFERROR(IF(BQ59&lt;'Interactive charts'!$BJ$1,BQ59+1,""),"")</f>
        <v/>
      </c>
      <c r="BR60" s="47" t="s">
        <v>31</v>
      </c>
      <c r="BS60" s="48" t="s">
        <v>31</v>
      </c>
      <c r="BT60" s="49" t="s">
        <v>31</v>
      </c>
      <c r="BU60" s="50" t="s">
        <v>31</v>
      </c>
      <c r="BV60" s="48" t="s">
        <v>31</v>
      </c>
      <c r="BW60" s="51" t="s">
        <v>31</v>
      </c>
      <c r="BX60" s="9"/>
      <c r="BY60" s="7" t="str">
        <f>IFERROR(IF(BY59&lt;'Interactive charts'!$BJ$1,BY59+1,""),"")</f>
        <v/>
      </c>
      <c r="BZ60" s="47" t="s">
        <v>31</v>
      </c>
      <c r="CA60" s="48" t="s">
        <v>31</v>
      </c>
      <c r="CB60" s="49" t="s">
        <v>31</v>
      </c>
      <c r="CC60" s="50" t="s">
        <v>31</v>
      </c>
      <c r="CD60" s="48" t="s">
        <v>31</v>
      </c>
      <c r="CE60" s="51" t="s">
        <v>31</v>
      </c>
      <c r="CF60" s="9"/>
      <c r="CG60" s="7" t="str">
        <f>IFERROR(IF(CG59&lt;'Interactive charts'!$BJ$1,CG59+1,""),"")</f>
        <v/>
      </c>
      <c r="CH60" s="47" t="s">
        <v>31</v>
      </c>
      <c r="CI60" s="48" t="s">
        <v>31</v>
      </c>
      <c r="CJ60" s="49" t="s">
        <v>31</v>
      </c>
      <c r="CK60" s="50" t="s">
        <v>31</v>
      </c>
      <c r="CL60" s="48" t="s">
        <v>31</v>
      </c>
      <c r="CM60" s="51" t="s">
        <v>31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>
        <f t="shared" si="0"/>
        <v>53</v>
      </c>
      <c r="BJ61" s="39" t="s">
        <v>177</v>
      </c>
      <c r="BK61" s="40" t="s">
        <v>94</v>
      </c>
      <c r="BL61" s="41">
        <v>42376</v>
      </c>
      <c r="BM61" s="42">
        <v>850500</v>
      </c>
      <c r="BN61" s="40" t="s">
        <v>26</v>
      </c>
      <c r="BO61" s="43" t="s">
        <v>27</v>
      </c>
      <c r="BP61" s="7"/>
      <c r="BQ61" s="7" t="str">
        <f>IFERROR(IF(BQ60&lt;'Interactive charts'!$BJ$1,BQ60+1,""),"")</f>
        <v/>
      </c>
      <c r="BR61" s="39" t="s">
        <v>31</v>
      </c>
      <c r="BS61" s="40" t="s">
        <v>31</v>
      </c>
      <c r="BT61" s="41" t="s">
        <v>31</v>
      </c>
      <c r="BU61" s="42" t="s">
        <v>31</v>
      </c>
      <c r="BV61" s="40" t="s">
        <v>31</v>
      </c>
      <c r="BW61" s="43" t="s">
        <v>31</v>
      </c>
      <c r="BX61" s="9"/>
      <c r="BY61" s="7" t="str">
        <f>IFERROR(IF(BY60&lt;'Interactive charts'!$BJ$1,BY60+1,""),"")</f>
        <v/>
      </c>
      <c r="BZ61" s="39" t="s">
        <v>31</v>
      </c>
      <c r="CA61" s="40" t="s">
        <v>31</v>
      </c>
      <c r="CB61" s="41" t="s">
        <v>31</v>
      </c>
      <c r="CC61" s="42" t="s">
        <v>31</v>
      </c>
      <c r="CD61" s="40" t="s">
        <v>31</v>
      </c>
      <c r="CE61" s="43" t="s">
        <v>31</v>
      </c>
      <c r="CF61" s="9"/>
      <c r="CG61" s="7" t="str">
        <f>IFERROR(IF(CG60&lt;'Interactive charts'!$BJ$1,CG60+1,""),"")</f>
        <v/>
      </c>
      <c r="CH61" s="39" t="s">
        <v>31</v>
      </c>
      <c r="CI61" s="40" t="s">
        <v>31</v>
      </c>
      <c r="CJ61" s="41" t="s">
        <v>31</v>
      </c>
      <c r="CK61" s="42" t="s">
        <v>31</v>
      </c>
      <c r="CL61" s="40" t="s">
        <v>31</v>
      </c>
      <c r="CM61" s="43" t="s">
        <v>31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>
        <f t="shared" si="0"/>
        <v>54</v>
      </c>
      <c r="BJ62" s="47" t="s">
        <v>178</v>
      </c>
      <c r="BK62" s="48" t="s">
        <v>179</v>
      </c>
      <c r="BL62" s="49">
        <v>42380</v>
      </c>
      <c r="BM62" s="50">
        <v>848601.38</v>
      </c>
      <c r="BN62" s="48" t="s">
        <v>30</v>
      </c>
      <c r="BO62" s="51" t="s">
        <v>27</v>
      </c>
      <c r="BP62" s="7"/>
      <c r="BQ62" s="7" t="str">
        <f>IFERROR(IF(BQ61&lt;'Interactive charts'!$BJ$1,BQ61+1,""),"")</f>
        <v/>
      </c>
      <c r="BR62" s="47" t="s">
        <v>31</v>
      </c>
      <c r="BS62" s="48" t="s">
        <v>31</v>
      </c>
      <c r="BT62" s="49" t="s">
        <v>31</v>
      </c>
      <c r="BU62" s="50" t="s">
        <v>31</v>
      </c>
      <c r="BV62" s="48" t="s">
        <v>31</v>
      </c>
      <c r="BW62" s="51" t="s">
        <v>31</v>
      </c>
      <c r="BX62" s="9"/>
      <c r="BY62" s="7" t="str">
        <f>IFERROR(IF(BY61&lt;'Interactive charts'!$BJ$1,BY61+1,""),"")</f>
        <v/>
      </c>
      <c r="BZ62" s="47" t="s">
        <v>31</v>
      </c>
      <c r="CA62" s="48" t="s">
        <v>31</v>
      </c>
      <c r="CB62" s="49" t="s">
        <v>31</v>
      </c>
      <c r="CC62" s="50" t="s">
        <v>31</v>
      </c>
      <c r="CD62" s="48" t="s">
        <v>31</v>
      </c>
      <c r="CE62" s="51" t="s">
        <v>31</v>
      </c>
      <c r="CF62" s="9"/>
      <c r="CG62" s="7" t="str">
        <f>IFERROR(IF(CG61&lt;'Interactive charts'!$BJ$1,CG61+1,""),"")</f>
        <v/>
      </c>
      <c r="CH62" s="47" t="s">
        <v>31</v>
      </c>
      <c r="CI62" s="48" t="s">
        <v>31</v>
      </c>
      <c r="CJ62" s="49" t="s">
        <v>31</v>
      </c>
      <c r="CK62" s="50" t="s">
        <v>31</v>
      </c>
      <c r="CL62" s="48" t="s">
        <v>31</v>
      </c>
      <c r="CM62" s="51" t="s">
        <v>31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>
        <f t="shared" si="0"/>
        <v>55</v>
      </c>
      <c r="BJ63" s="39" t="s">
        <v>180</v>
      </c>
      <c r="BK63" s="40" t="s">
        <v>181</v>
      </c>
      <c r="BL63" s="41">
        <v>42389</v>
      </c>
      <c r="BM63" s="42">
        <v>835000</v>
      </c>
      <c r="BN63" s="40" t="s">
        <v>26</v>
      </c>
      <c r="BO63" s="43" t="s">
        <v>27</v>
      </c>
      <c r="BP63" s="7"/>
      <c r="BQ63" s="7" t="str">
        <f>IFERROR(IF(BQ62&lt;'Interactive charts'!$BJ$1,BQ62+1,""),"")</f>
        <v/>
      </c>
      <c r="BR63" s="39" t="s">
        <v>31</v>
      </c>
      <c r="BS63" s="40" t="s">
        <v>31</v>
      </c>
      <c r="BT63" s="41" t="s">
        <v>31</v>
      </c>
      <c r="BU63" s="42" t="s">
        <v>31</v>
      </c>
      <c r="BV63" s="40" t="s">
        <v>31</v>
      </c>
      <c r="BW63" s="43" t="s">
        <v>31</v>
      </c>
      <c r="BX63" s="9"/>
      <c r="BY63" s="7" t="str">
        <f>IFERROR(IF(BY62&lt;'Interactive charts'!$BJ$1,BY62+1,""),"")</f>
        <v/>
      </c>
      <c r="BZ63" s="39" t="s">
        <v>31</v>
      </c>
      <c r="CA63" s="40" t="s">
        <v>31</v>
      </c>
      <c r="CB63" s="41" t="s">
        <v>31</v>
      </c>
      <c r="CC63" s="42" t="s">
        <v>31</v>
      </c>
      <c r="CD63" s="40" t="s">
        <v>31</v>
      </c>
      <c r="CE63" s="43" t="s">
        <v>31</v>
      </c>
      <c r="CF63" s="9"/>
      <c r="CG63" s="7" t="str">
        <f>IFERROR(IF(CG62&lt;'Interactive charts'!$BJ$1,CG62+1,""),"")</f>
        <v/>
      </c>
      <c r="CH63" s="39" t="s">
        <v>31</v>
      </c>
      <c r="CI63" s="40" t="s">
        <v>31</v>
      </c>
      <c r="CJ63" s="41" t="s">
        <v>31</v>
      </c>
      <c r="CK63" s="42" t="s">
        <v>31</v>
      </c>
      <c r="CL63" s="40" t="s">
        <v>31</v>
      </c>
      <c r="CM63" s="43" t="s">
        <v>31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>
        <f t="shared" si="0"/>
        <v>56</v>
      </c>
      <c r="BJ64" s="47" t="s">
        <v>182</v>
      </c>
      <c r="BK64" s="48" t="s">
        <v>183</v>
      </c>
      <c r="BL64" s="49">
        <v>42389</v>
      </c>
      <c r="BM64" s="50">
        <v>820000</v>
      </c>
      <c r="BN64" s="48" t="s">
        <v>26</v>
      </c>
      <c r="BO64" s="51" t="s">
        <v>27</v>
      </c>
      <c r="BP64" s="7"/>
      <c r="BQ64" s="7" t="str">
        <f>IFERROR(IF(BQ63&lt;'Interactive charts'!$BJ$1,BQ63+1,""),"")</f>
        <v/>
      </c>
      <c r="BR64" s="47" t="s">
        <v>31</v>
      </c>
      <c r="BS64" s="48" t="s">
        <v>31</v>
      </c>
      <c r="BT64" s="49" t="s">
        <v>31</v>
      </c>
      <c r="BU64" s="50" t="s">
        <v>31</v>
      </c>
      <c r="BV64" s="48" t="s">
        <v>31</v>
      </c>
      <c r="BW64" s="51" t="s">
        <v>31</v>
      </c>
      <c r="BX64" s="9"/>
      <c r="BY64" s="7" t="str">
        <f>IFERROR(IF(BY63&lt;'Interactive charts'!$BJ$1,BY63+1,""),"")</f>
        <v/>
      </c>
      <c r="BZ64" s="47" t="s">
        <v>31</v>
      </c>
      <c r="CA64" s="48" t="s">
        <v>31</v>
      </c>
      <c r="CB64" s="49" t="s">
        <v>31</v>
      </c>
      <c r="CC64" s="50" t="s">
        <v>31</v>
      </c>
      <c r="CD64" s="48" t="s">
        <v>31</v>
      </c>
      <c r="CE64" s="51" t="s">
        <v>31</v>
      </c>
      <c r="CF64" s="9"/>
      <c r="CG64" s="7" t="str">
        <f>IFERROR(IF(CG63&lt;'Interactive charts'!$BJ$1,CG63+1,""),"")</f>
        <v/>
      </c>
      <c r="CH64" s="47" t="s">
        <v>31</v>
      </c>
      <c r="CI64" s="48" t="s">
        <v>31</v>
      </c>
      <c r="CJ64" s="49" t="s">
        <v>31</v>
      </c>
      <c r="CK64" s="50" t="s">
        <v>31</v>
      </c>
      <c r="CL64" s="48" t="s">
        <v>31</v>
      </c>
      <c r="CM64" s="51" t="s">
        <v>31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>
        <f t="shared" si="0"/>
        <v>57</v>
      </c>
      <c r="BJ65" s="39" t="s">
        <v>184</v>
      </c>
      <c r="BK65" s="40" t="s">
        <v>185</v>
      </c>
      <c r="BL65" s="41">
        <v>42382</v>
      </c>
      <c r="BM65" s="42">
        <v>808241.44000000006</v>
      </c>
      <c r="BN65" s="40" t="s">
        <v>30</v>
      </c>
      <c r="BO65" s="43" t="s">
        <v>27</v>
      </c>
      <c r="BP65" s="7"/>
      <c r="BQ65" s="7" t="str">
        <f>IFERROR(IF(BQ64&lt;'Interactive charts'!$BJ$1,BQ64+1,""),"")</f>
        <v/>
      </c>
      <c r="BR65" s="39" t="s">
        <v>31</v>
      </c>
      <c r="BS65" s="40" t="s">
        <v>31</v>
      </c>
      <c r="BT65" s="41" t="s">
        <v>31</v>
      </c>
      <c r="BU65" s="42" t="s">
        <v>31</v>
      </c>
      <c r="BV65" s="40" t="s">
        <v>31</v>
      </c>
      <c r="BW65" s="43" t="s">
        <v>31</v>
      </c>
      <c r="BX65" s="9"/>
      <c r="BY65" s="7" t="str">
        <f>IFERROR(IF(BY64&lt;'Interactive charts'!$BJ$1,BY64+1,""),"")</f>
        <v/>
      </c>
      <c r="BZ65" s="39" t="s">
        <v>31</v>
      </c>
      <c r="CA65" s="40" t="s">
        <v>31</v>
      </c>
      <c r="CB65" s="41" t="s">
        <v>31</v>
      </c>
      <c r="CC65" s="42" t="s">
        <v>31</v>
      </c>
      <c r="CD65" s="40" t="s">
        <v>31</v>
      </c>
      <c r="CE65" s="43" t="s">
        <v>31</v>
      </c>
      <c r="CF65" s="9"/>
      <c r="CG65" s="7" t="str">
        <f>IFERROR(IF(CG64&lt;'Interactive charts'!$BJ$1,CG64+1,""),"")</f>
        <v/>
      </c>
      <c r="CH65" s="39" t="s">
        <v>31</v>
      </c>
      <c r="CI65" s="40" t="s">
        <v>31</v>
      </c>
      <c r="CJ65" s="41" t="s">
        <v>31</v>
      </c>
      <c r="CK65" s="42" t="s">
        <v>31</v>
      </c>
      <c r="CL65" s="40" t="s">
        <v>31</v>
      </c>
      <c r="CM65" s="43" t="s">
        <v>31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>
        <f t="shared" si="0"/>
        <v>58</v>
      </c>
      <c r="BJ66" s="47" t="s">
        <v>186</v>
      </c>
      <c r="BK66" s="48" t="s">
        <v>187</v>
      </c>
      <c r="BL66" s="49">
        <v>42376</v>
      </c>
      <c r="BM66" s="50">
        <v>805000</v>
      </c>
      <c r="BN66" s="48" t="s">
        <v>30</v>
      </c>
      <c r="BO66" s="51">
        <v>835</v>
      </c>
      <c r="BP66" s="7"/>
      <c r="BQ66" s="7" t="str">
        <f>IFERROR(IF(BQ65&lt;'Interactive charts'!$BJ$1,BQ65+1,""),"")</f>
        <v/>
      </c>
      <c r="BR66" s="47" t="s">
        <v>31</v>
      </c>
      <c r="BS66" s="48" t="s">
        <v>31</v>
      </c>
      <c r="BT66" s="49" t="s">
        <v>31</v>
      </c>
      <c r="BU66" s="50" t="s">
        <v>31</v>
      </c>
      <c r="BV66" s="48" t="s">
        <v>31</v>
      </c>
      <c r="BW66" s="51" t="s">
        <v>31</v>
      </c>
      <c r="BX66" s="9"/>
      <c r="BY66" s="7" t="str">
        <f>IFERROR(IF(BY65&lt;'Interactive charts'!$BJ$1,BY65+1,""),"")</f>
        <v/>
      </c>
      <c r="BZ66" s="47" t="s">
        <v>31</v>
      </c>
      <c r="CA66" s="48" t="s">
        <v>31</v>
      </c>
      <c r="CB66" s="49" t="s">
        <v>31</v>
      </c>
      <c r="CC66" s="50" t="s">
        <v>31</v>
      </c>
      <c r="CD66" s="48" t="s">
        <v>31</v>
      </c>
      <c r="CE66" s="51" t="s">
        <v>31</v>
      </c>
      <c r="CF66" s="9"/>
      <c r="CG66" s="7" t="str">
        <f>IFERROR(IF(CG65&lt;'Interactive charts'!$BJ$1,CG65+1,""),"")</f>
        <v/>
      </c>
      <c r="CH66" s="47" t="s">
        <v>31</v>
      </c>
      <c r="CI66" s="48" t="s">
        <v>31</v>
      </c>
      <c r="CJ66" s="49" t="s">
        <v>31</v>
      </c>
      <c r="CK66" s="50" t="s">
        <v>31</v>
      </c>
      <c r="CL66" s="48" t="s">
        <v>31</v>
      </c>
      <c r="CM66" s="51" t="s">
        <v>31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>
        <f t="shared" si="0"/>
        <v>59</v>
      </c>
      <c r="BJ67" s="39" t="s">
        <v>188</v>
      </c>
      <c r="BK67" s="40" t="s">
        <v>189</v>
      </c>
      <c r="BL67" s="41">
        <v>42387</v>
      </c>
      <c r="BM67" s="42">
        <v>800000</v>
      </c>
      <c r="BN67" s="40" t="s">
        <v>26</v>
      </c>
      <c r="BO67" s="43" t="s">
        <v>27</v>
      </c>
      <c r="BP67" s="7"/>
      <c r="BQ67" s="7" t="str">
        <f>IFERROR(IF(BQ66&lt;'Interactive charts'!$BJ$1,BQ66+1,""),"")</f>
        <v/>
      </c>
      <c r="BR67" s="39" t="s">
        <v>31</v>
      </c>
      <c r="BS67" s="40" t="s">
        <v>31</v>
      </c>
      <c r="BT67" s="41" t="s">
        <v>31</v>
      </c>
      <c r="BU67" s="42" t="s">
        <v>31</v>
      </c>
      <c r="BV67" s="40" t="s">
        <v>31</v>
      </c>
      <c r="BW67" s="43" t="s">
        <v>31</v>
      </c>
      <c r="BX67" s="9"/>
      <c r="BY67" s="7" t="str">
        <f>IFERROR(IF(BY66&lt;'Interactive charts'!$BJ$1,BY66+1,""),"")</f>
        <v/>
      </c>
      <c r="BZ67" s="39" t="s">
        <v>31</v>
      </c>
      <c r="CA67" s="40" t="s">
        <v>31</v>
      </c>
      <c r="CB67" s="41" t="s">
        <v>31</v>
      </c>
      <c r="CC67" s="42" t="s">
        <v>31</v>
      </c>
      <c r="CD67" s="40" t="s">
        <v>31</v>
      </c>
      <c r="CE67" s="43" t="s">
        <v>31</v>
      </c>
      <c r="CF67" s="9"/>
      <c r="CG67" s="7" t="str">
        <f>IFERROR(IF(CG66&lt;'Interactive charts'!$BJ$1,CG66+1,""),"")</f>
        <v/>
      </c>
      <c r="CH67" s="39" t="s">
        <v>31</v>
      </c>
      <c r="CI67" s="40" t="s">
        <v>31</v>
      </c>
      <c r="CJ67" s="41" t="s">
        <v>31</v>
      </c>
      <c r="CK67" s="42" t="s">
        <v>31</v>
      </c>
      <c r="CL67" s="40" t="s">
        <v>31</v>
      </c>
      <c r="CM67" s="43" t="s">
        <v>31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>
        <f t="shared" si="0"/>
        <v>60</v>
      </c>
      <c r="BJ68" s="47" t="s">
        <v>190</v>
      </c>
      <c r="BK68" s="48" t="s">
        <v>191</v>
      </c>
      <c r="BL68" s="49">
        <v>42397</v>
      </c>
      <c r="BM68" s="50">
        <v>790000</v>
      </c>
      <c r="BN68" s="48" t="s">
        <v>30</v>
      </c>
      <c r="BO68" s="51">
        <v>627</v>
      </c>
      <c r="BP68" s="7"/>
      <c r="BQ68" s="7" t="str">
        <f>IFERROR(IF(BQ67&lt;'Interactive charts'!$BJ$1,BQ67+1,""),"")</f>
        <v/>
      </c>
      <c r="BR68" s="47" t="s">
        <v>31</v>
      </c>
      <c r="BS68" s="48" t="s">
        <v>31</v>
      </c>
      <c r="BT68" s="49" t="s">
        <v>31</v>
      </c>
      <c r="BU68" s="50" t="s">
        <v>31</v>
      </c>
      <c r="BV68" s="48" t="s">
        <v>31</v>
      </c>
      <c r="BW68" s="51" t="s">
        <v>31</v>
      </c>
      <c r="BX68" s="9"/>
      <c r="BY68" s="7" t="str">
        <f>IFERROR(IF(BY67&lt;'Interactive charts'!$BJ$1,BY67+1,""),"")</f>
        <v/>
      </c>
      <c r="BZ68" s="47" t="s">
        <v>31</v>
      </c>
      <c r="CA68" s="48" t="s">
        <v>31</v>
      </c>
      <c r="CB68" s="49" t="s">
        <v>31</v>
      </c>
      <c r="CC68" s="50" t="s">
        <v>31</v>
      </c>
      <c r="CD68" s="48" t="s">
        <v>31</v>
      </c>
      <c r="CE68" s="51" t="s">
        <v>31</v>
      </c>
      <c r="CF68" s="9"/>
      <c r="CG68" s="7" t="str">
        <f>IFERROR(IF(CG67&lt;'Interactive charts'!$BJ$1,CG67+1,""),"")</f>
        <v/>
      </c>
      <c r="CH68" s="47" t="s">
        <v>31</v>
      </c>
      <c r="CI68" s="48" t="s">
        <v>31</v>
      </c>
      <c r="CJ68" s="49" t="s">
        <v>31</v>
      </c>
      <c r="CK68" s="50" t="s">
        <v>31</v>
      </c>
      <c r="CL68" s="48" t="s">
        <v>31</v>
      </c>
      <c r="CM68" s="51" t="s">
        <v>31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>
        <f t="shared" si="0"/>
        <v>61</v>
      </c>
      <c r="BJ69" s="39" t="s">
        <v>192</v>
      </c>
      <c r="BK69" s="40" t="s">
        <v>193</v>
      </c>
      <c r="BL69" s="41">
        <v>42380</v>
      </c>
      <c r="BM69" s="42">
        <v>775000</v>
      </c>
      <c r="BN69" s="40" t="s">
        <v>26</v>
      </c>
      <c r="BO69" s="43" t="s">
        <v>27</v>
      </c>
      <c r="BP69" s="7"/>
      <c r="BQ69" s="7" t="str">
        <f>IFERROR(IF(BQ68&lt;'Interactive charts'!$BJ$1,BQ68+1,""),"")</f>
        <v/>
      </c>
      <c r="BR69" s="39" t="s">
        <v>31</v>
      </c>
      <c r="BS69" s="40" t="s">
        <v>31</v>
      </c>
      <c r="BT69" s="41" t="s">
        <v>31</v>
      </c>
      <c r="BU69" s="42" t="s">
        <v>31</v>
      </c>
      <c r="BV69" s="40" t="s">
        <v>31</v>
      </c>
      <c r="BW69" s="43" t="s">
        <v>31</v>
      </c>
      <c r="BX69" s="9"/>
      <c r="BY69" s="7" t="str">
        <f>IFERROR(IF(BY68&lt;'Interactive charts'!$BJ$1,BY68+1,""),"")</f>
        <v/>
      </c>
      <c r="BZ69" s="39" t="s">
        <v>31</v>
      </c>
      <c r="CA69" s="40" t="s">
        <v>31</v>
      </c>
      <c r="CB69" s="41" t="s">
        <v>31</v>
      </c>
      <c r="CC69" s="42" t="s">
        <v>31</v>
      </c>
      <c r="CD69" s="40" t="s">
        <v>31</v>
      </c>
      <c r="CE69" s="43" t="s">
        <v>31</v>
      </c>
      <c r="CF69" s="9"/>
      <c r="CG69" s="7" t="str">
        <f>IFERROR(IF(CG68&lt;'Interactive charts'!$BJ$1,CG68+1,""),"")</f>
        <v/>
      </c>
      <c r="CH69" s="39" t="s">
        <v>31</v>
      </c>
      <c r="CI69" s="40" t="s">
        <v>31</v>
      </c>
      <c r="CJ69" s="41" t="s">
        <v>31</v>
      </c>
      <c r="CK69" s="42" t="s">
        <v>31</v>
      </c>
      <c r="CL69" s="40" t="s">
        <v>31</v>
      </c>
      <c r="CM69" s="43" t="s">
        <v>31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2016-02-24T12:19:44Z</dcterms:created>
  <dcterms:modified xsi:type="dcterms:W3CDTF">2016-02-24T12:19:47Z</dcterms:modified>
</cp:coreProperties>
</file>